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showInkAnnotation="0" codeName="ThisWorkbook" defaultThemeVersion="166925"/>
  <mc:AlternateContent xmlns:mc="http://schemas.openxmlformats.org/markup-compatibility/2006">
    <mc:Choice Requires="x15">
      <x15ac:absPath xmlns:x15ac="http://schemas.microsoft.com/office/spreadsheetml/2010/11/ac" url="/Volumes/LaCie MAIN PHOTO BACK UP 1/ARTTIC/DRIVER+/20200215 DRIVER+ FILES TO BE UPDATED/DRIVER+/SP95 Impact, Engagement &amp; Sustainability/TRANSLATIONS/Geo Languages/CoE Toolkit/"/>
    </mc:Choice>
  </mc:AlternateContent>
  <xr:revisionPtr revIDLastSave="0" documentId="13_ncr:1_{69EF4067-AA53-9042-9737-19625162E7F2}" xr6:coauthVersionLast="45" xr6:coauthVersionMax="45" xr10:uidLastSave="{00000000-0000-0000-0000-000000000000}"/>
  <bookViews>
    <workbookView xWindow="-33580" yWindow="-5140" windowWidth="21500" windowHeight="20220" tabRatio="752" xr2:uid="{00000000-000D-0000-FFFF-FFFF00000000}"/>
  </bookViews>
  <sheets>
    <sheet name="Introduction" sheetId="46" r:id="rId1"/>
    <sheet name="Orienting&amp;Positioning" sheetId="47" r:id="rId2"/>
    <sheet name="Shaping&amp;Implementing" sheetId="49" r:id="rId3"/>
    <sheet name="Assessment overview" sheetId="51" r:id="rId4"/>
    <sheet name="Performing&amp;Evaluating" sheetId="52" r:id="rId5"/>
    <sheet name="Basic data" sheetId="45" state="hidden" r:id="rId6"/>
    <sheet name="INTAKE" sheetId="23" state="hidden" r:id="rId7"/>
    <sheet name="Capability description OUD" sheetId="30" state="hidden" r:id="rId8"/>
    <sheet name="IMPACT END-USERS" sheetId="24" state="hidden" r:id="rId9"/>
    <sheet name="IMPACT INDUSTRY&amp;RESEARCH" sheetId="25" state="hidden" r:id="rId10"/>
    <sheet name="ETHICAL-SOCIETAL-LEGAL" sheetId="22" state="hidden" r:id="rId11"/>
    <sheet name="FEASIBILITY" sheetId="26" state="hidden" r:id="rId12"/>
    <sheet name="ASSESSMENT" sheetId="27" state="hidden" r:id="rId13"/>
    <sheet name="RAF Basic data" sheetId="20" state="hidden" r:id="rId14"/>
  </sheets>
  <definedNames>
    <definedName name="_ftn1" localSheetId="0">Introduction!$Q$25</definedName>
    <definedName name="_ftnref1" localSheetId="0">Introduction!#REF!</definedName>
    <definedName name="Document" localSheetId="3">#REF!</definedName>
    <definedName name="Document" localSheetId="5">#REF!</definedName>
    <definedName name="Document" localSheetId="0">#REF!</definedName>
    <definedName name="Document" localSheetId="1">#REF!</definedName>
    <definedName name="Document" localSheetId="4">#REF!</definedName>
    <definedName name="Document" localSheetId="2">#REF!</definedName>
    <definedName name="Document">#REF!</definedName>
    <definedName name="Enabling_capability" localSheetId="5">'Basic data'!#REF!</definedName>
    <definedName name="Enabling_capability" localSheetId="4">#REF!</definedName>
    <definedName name="Enabling_capability" localSheetId="2">#REF!</definedName>
    <definedName name="Enabling_capability">#REF!</definedName>
    <definedName name="Evidence" localSheetId="3">#REF!</definedName>
    <definedName name="Evidence" localSheetId="5">#REF!</definedName>
    <definedName name="Evidence" localSheetId="0">#REF!</definedName>
    <definedName name="Evidence" localSheetId="1">#REF!</definedName>
    <definedName name="Evidence" localSheetId="4">#REF!</definedName>
    <definedName name="Evidence" localSheetId="2">#REF!</definedName>
    <definedName name="Evidence">#REF!</definedName>
    <definedName name="hfajkfhkajh" localSheetId="5">#REF!</definedName>
    <definedName name="hfajkfhkajh" localSheetId="0">#REF!</definedName>
    <definedName name="hfajkfhkajh" localSheetId="1">#REF!</definedName>
    <definedName name="hfajkfhkajh" localSheetId="4">#REF!</definedName>
    <definedName name="hfajkfhkajh" localSheetId="2">#REF!</definedName>
    <definedName name="hfajkfhkajh">#REF!</definedName>
    <definedName name="hjhjhkh" localSheetId="4">#REF!</definedName>
    <definedName name="hjhjhkh" localSheetId="2">#REF!</definedName>
    <definedName name="hjhjhkh">#REF!</definedName>
    <definedName name="Instructies" localSheetId="5">#REF!</definedName>
    <definedName name="Instructies" localSheetId="0">#REF!</definedName>
    <definedName name="Instructies" localSheetId="1">#REF!</definedName>
    <definedName name="Instructies" localSheetId="4">#REF!</definedName>
    <definedName name="Instructies" localSheetId="2">#REF!</definedName>
    <definedName name="Instructies">#REF!</definedName>
    <definedName name="Introduction" localSheetId="5">#REF!</definedName>
    <definedName name="Introduction" localSheetId="0">#REF!</definedName>
    <definedName name="Introduction" localSheetId="1">#REF!</definedName>
    <definedName name="Introduction" localSheetId="4">#REF!</definedName>
    <definedName name="Introduction" localSheetId="2">#REF!</definedName>
    <definedName name="Introduction">#REF!</definedName>
    <definedName name="jgjhg" localSheetId="3">#REF!</definedName>
    <definedName name="jgjhg" localSheetId="5">#REF!</definedName>
    <definedName name="jgjhg" localSheetId="0">#REF!</definedName>
    <definedName name="jgjhg" localSheetId="1">#REF!</definedName>
    <definedName name="jgjhg" localSheetId="4">#REF!</definedName>
    <definedName name="jgjhg" localSheetId="2">#REF!</definedName>
    <definedName name="jgjhg">#REF!</definedName>
    <definedName name="jhgfdjfghsdaj" localSheetId="5">#REF!</definedName>
    <definedName name="jhgfdjfghsdaj" localSheetId="0">#REF!</definedName>
    <definedName name="jhgfdjfghsdaj" localSheetId="1">#REF!</definedName>
    <definedName name="jhgfdjfghsdaj" localSheetId="4">#REF!</definedName>
    <definedName name="jhgfdjfghsdaj" localSheetId="2">#REF!</definedName>
    <definedName name="jhgfdjfghsdaj">#REF!</definedName>
    <definedName name="jlkj" localSheetId="5">#REF!</definedName>
    <definedName name="jlkj" localSheetId="0">#REF!</definedName>
    <definedName name="jlkj" localSheetId="1">#REF!</definedName>
    <definedName name="jlkj" localSheetId="4">#REF!</definedName>
    <definedName name="jlkj" localSheetId="2">#REF!</definedName>
    <definedName name="jlkj">#REF!</definedName>
    <definedName name="Natural" localSheetId="12">#REF!</definedName>
    <definedName name="Natural" localSheetId="3">#REF!</definedName>
    <definedName name="Natural" localSheetId="5">#REF!</definedName>
    <definedName name="Natural" localSheetId="7">#REF!</definedName>
    <definedName name="Natural" localSheetId="10">#REF!</definedName>
    <definedName name="Natural" localSheetId="11">#REF!</definedName>
    <definedName name="Natural" localSheetId="8">#REF!</definedName>
    <definedName name="Natural" localSheetId="9">#REF!</definedName>
    <definedName name="Natural" localSheetId="6">#REF!</definedName>
    <definedName name="Natural" localSheetId="0">#REF!</definedName>
    <definedName name="Natural" localSheetId="1">#REF!</definedName>
    <definedName name="Natural" localSheetId="4">#REF!</definedName>
    <definedName name="Natural" localSheetId="2">#REF!</definedName>
    <definedName name="Natural">#REF!</definedName>
    <definedName name="Onbekend" localSheetId="5">'Basic data'!#REF!</definedName>
    <definedName name="Onbekend" localSheetId="4">#REF!</definedName>
    <definedName name="Onbekend" localSheetId="2">#REF!</definedName>
    <definedName name="Onbekend">#REF!</definedName>
    <definedName name="Preparatory_capability" localSheetId="5">'Basic data'!#REF!</definedName>
    <definedName name="Preparatory_capability" localSheetId="4">#REF!</definedName>
    <definedName name="Preparatory_capability" localSheetId="2">#REF!</definedName>
    <definedName name="Preparatory_capability">#REF!</definedName>
    <definedName name="Primaire_capability" localSheetId="5">'Basic data'!#REF!</definedName>
    <definedName name="Primaire_capability" localSheetId="4">#REF!</definedName>
    <definedName name="Primaire_capability" localSheetId="2">#REF!</definedName>
    <definedName name="Primaire_capability">#REF!</definedName>
    <definedName name="Toelichting" localSheetId="5">#REF!</definedName>
    <definedName name="Toelichting" localSheetId="0">#REF!</definedName>
    <definedName name="Toelichting" localSheetId="1">#REF!</definedName>
    <definedName name="Toelichting" localSheetId="4">#REF!</definedName>
    <definedName name="Toelichting" localSheetId="2">#REF!</definedName>
    <definedName name="Toelichting">#REF!</definedName>
  </definedNames>
  <calcPr calcId="191029" concurrentCalc="0"/>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72" i="49" l="1"/>
  <c r="Q72" i="51"/>
  <c r="J72" i="51"/>
  <c r="Q154" i="49"/>
  <c r="Q70" i="51"/>
  <c r="J70" i="51"/>
  <c r="Q135" i="49"/>
  <c r="Q68" i="51"/>
  <c r="J68" i="51"/>
  <c r="Q116" i="49"/>
  <c r="Q66" i="51"/>
  <c r="J66" i="51"/>
  <c r="Q97" i="49"/>
  <c r="Q64" i="51"/>
  <c r="J64" i="51"/>
  <c r="Q79" i="49"/>
  <c r="Q62" i="51"/>
  <c r="J62" i="51"/>
  <c r="Q49" i="49"/>
  <c r="Q60" i="51"/>
  <c r="J60" i="51"/>
  <c r="Q27" i="49"/>
  <c r="Q58" i="51"/>
  <c r="J58" i="51"/>
  <c r="Q10" i="49"/>
  <c r="Q56" i="51"/>
  <c r="J56" i="51"/>
  <c r="N10" i="49"/>
  <c r="N27" i="49"/>
  <c r="N49" i="49"/>
  <c r="N79" i="49"/>
  <c r="N97" i="49"/>
  <c r="N116" i="49"/>
  <c r="N135" i="49"/>
  <c r="N154" i="49"/>
  <c r="N172" i="49"/>
  <c r="Q4" i="49"/>
  <c r="Q54" i="51"/>
  <c r="N54" i="51"/>
  <c r="Q173" i="47"/>
  <c r="Q48" i="51"/>
  <c r="J48" i="51"/>
  <c r="Q154" i="47"/>
  <c r="Q46" i="51"/>
  <c r="J46" i="51"/>
  <c r="Q136" i="47"/>
  <c r="Q44" i="51"/>
  <c r="J44" i="51"/>
  <c r="Q116" i="47"/>
  <c r="Q42" i="51"/>
  <c r="J42" i="51"/>
  <c r="Q93" i="47"/>
  <c r="Q40" i="51"/>
  <c r="J40" i="51"/>
  <c r="Q74" i="47"/>
  <c r="Q38" i="51"/>
  <c r="J38" i="51"/>
  <c r="Q50" i="47"/>
  <c r="Q36" i="51"/>
  <c r="J36" i="51"/>
  <c r="Q28" i="47"/>
  <c r="Q34" i="51"/>
  <c r="J34" i="51"/>
  <c r="Q10" i="47"/>
  <c r="Q32" i="51"/>
  <c r="J32" i="51"/>
  <c r="N10" i="47"/>
  <c r="N28" i="47"/>
  <c r="N50" i="47"/>
  <c r="N74" i="47"/>
  <c r="N93" i="47"/>
  <c r="N116" i="47"/>
  <c r="N136" i="47"/>
  <c r="N154" i="47"/>
  <c r="N173" i="47"/>
  <c r="Q4" i="47"/>
  <c r="Q30" i="51"/>
  <c r="N30" i="51"/>
  <c r="Q6" i="49"/>
  <c r="Q6" i="47"/>
  <c r="R9" i="51"/>
  <c r="R8" i="51"/>
  <c r="N4" i="49"/>
  <c r="N4" i="47"/>
  <c r="K47" i="20"/>
  <c r="Q57" i="26"/>
  <c r="Q30" i="26"/>
  <c r="L13" i="27"/>
  <c r="F18" i="27"/>
  <c r="H86" i="27"/>
  <c r="L12" i="27"/>
  <c r="F30" i="27"/>
  <c r="F6" i="27"/>
  <c r="P44" i="22"/>
  <c r="P48" i="22"/>
  <c r="P52" i="22"/>
  <c r="P56" i="22"/>
  <c r="P61" i="22"/>
  <c r="P65" i="22"/>
  <c r="P70" i="22"/>
  <c r="P74" i="22"/>
  <c r="P78" i="22"/>
  <c r="P82" i="22"/>
  <c r="J79" i="27"/>
  <c r="J83" i="27"/>
  <c r="J82" i="27"/>
  <c r="J81" i="27"/>
  <c r="E39" i="20"/>
  <c r="E40" i="20"/>
  <c r="E41" i="20"/>
  <c r="L14" i="27"/>
  <c r="H90" i="27"/>
  <c r="F26" i="27"/>
  <c r="L16" i="27"/>
  <c r="L15" i="27"/>
  <c r="F16" i="27"/>
  <c r="F15" i="27"/>
  <c r="F14" i="27"/>
  <c r="F13" i="27"/>
  <c r="F12" i="27"/>
  <c r="F4" i="27"/>
  <c r="K5" i="20"/>
  <c r="K6" i="20"/>
  <c r="K7" i="20"/>
  <c r="K8" i="20"/>
  <c r="K9" i="20"/>
  <c r="K10" i="20"/>
  <c r="K11" i="20"/>
  <c r="K12" i="20"/>
  <c r="K13" i="20"/>
  <c r="K14" i="20"/>
  <c r="K15" i="20"/>
  <c r="K16" i="20"/>
  <c r="K17" i="20"/>
  <c r="K18" i="20"/>
  <c r="K19" i="20"/>
  <c r="K20" i="20"/>
  <c r="K21" i="20"/>
  <c r="K22" i="20"/>
  <c r="K23" i="20"/>
  <c r="K24" i="20"/>
  <c r="K25" i="20"/>
  <c r="K26" i="20"/>
  <c r="K27" i="20"/>
  <c r="K28" i="20"/>
  <c r="K29" i="20"/>
  <c r="K30" i="20"/>
  <c r="K31"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E27" i="20"/>
  <c r="E28" i="20"/>
  <c r="E19" i="20"/>
  <c r="E20" i="20"/>
  <c r="E21" i="20"/>
  <c r="E22" i="20"/>
  <c r="E12" i="20"/>
  <c r="E13" i="20"/>
  <c r="E14" i="20"/>
  <c r="E5" i="20"/>
  <c r="E6" i="20"/>
  <c r="E7" i="20"/>
  <c r="E8" i="20"/>
  <c r="B38" i="20"/>
  <c r="B39" i="20"/>
  <c r="B40" i="20"/>
  <c r="B41" i="20"/>
  <c r="B42" i="20"/>
  <c r="B43" i="20"/>
  <c r="B44" i="20"/>
  <c r="AV28" i="27"/>
  <c r="P30" i="26"/>
  <c r="N30" i="26"/>
  <c r="J69" i="27"/>
  <c r="P57" i="26"/>
  <c r="N57" i="26"/>
  <c r="J71" i="27"/>
  <c r="E15" i="20"/>
  <c r="P11" i="22"/>
  <c r="P29" i="22"/>
  <c r="P15" i="22"/>
  <c r="E29" i="20"/>
  <c r="Q34" i="25"/>
  <c r="P34" i="25"/>
  <c r="N34" i="25"/>
  <c r="J59" i="27"/>
  <c r="Q57" i="24"/>
  <c r="P57" i="24"/>
  <c r="N57" i="24"/>
  <c r="J52" i="27"/>
  <c r="Q6" i="26"/>
  <c r="P6" i="26"/>
  <c r="E42" i="20"/>
  <c r="E43" i="20"/>
  <c r="Q75" i="26"/>
  <c r="P75" i="26"/>
  <c r="N75" i="26"/>
  <c r="J73" i="27"/>
  <c r="P4" i="26"/>
  <c r="N6" i="26"/>
  <c r="J67" i="27"/>
  <c r="Q63" i="25"/>
  <c r="P63" i="25"/>
  <c r="N63" i="25"/>
  <c r="J63" i="27"/>
  <c r="E30" i="20"/>
  <c r="P34" i="22"/>
  <c r="P20" i="22"/>
  <c r="P25" i="22"/>
  <c r="P39" i="22"/>
  <c r="P4" i="22"/>
  <c r="N4" i="22"/>
  <c r="J77" i="27"/>
  <c r="Q22" i="24"/>
  <c r="P22" i="24"/>
  <c r="Q47" i="25"/>
  <c r="P47" i="25"/>
  <c r="N47" i="25"/>
  <c r="J61" i="27"/>
  <c r="Q41" i="24"/>
  <c r="P41" i="24"/>
  <c r="N41" i="24"/>
  <c r="J50" i="27"/>
  <c r="Q67" i="24"/>
  <c r="P67" i="24"/>
  <c r="N67" i="24"/>
  <c r="J54" i="27"/>
  <c r="E31" i="20"/>
  <c r="Q14" i="25"/>
  <c r="P14" i="25"/>
  <c r="N4" i="26"/>
  <c r="F37" i="27"/>
  <c r="AT28" i="27"/>
  <c r="N14" i="25"/>
  <c r="J57" i="27"/>
  <c r="P4" i="25"/>
  <c r="N4" i="25"/>
  <c r="P4" i="24"/>
  <c r="N22" i="24"/>
  <c r="J48" i="27"/>
  <c r="AT37" i="27"/>
  <c r="F34" i="27"/>
  <c r="AW28" i="27"/>
  <c r="N4" i="24"/>
  <c r="AU28"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4" authorId="0" shapeId="0" xr:uid="{1D0A09FC-9F83-4795-A4DD-B75F5B1D6138}">
      <text>
        <r>
          <rPr>
            <sz val="9"/>
            <color indexed="81"/>
            <rFont val="Tahoma"/>
            <family val="2"/>
          </rPr>
          <t>Average score of the rating of all building blocks (1.1 - 1.9), whereby 1.1, 1.4 and 1.5 count twice.</t>
        </r>
      </text>
    </comment>
    <comment ref="L10" authorId="0" shapeId="0" xr:uid="{23D16026-0EFE-42CA-9F4A-0020CE06175B}">
      <text>
        <r>
          <rPr>
            <sz val="9"/>
            <color indexed="81"/>
            <rFont val="Tahoma"/>
            <family val="2"/>
          </rPr>
          <t>Minimum score of the Key activities scores</t>
        </r>
      </text>
    </comment>
    <comment ref="L28" authorId="0" shapeId="0" xr:uid="{93191859-98A5-4D92-963E-9D11233CD598}">
      <text>
        <r>
          <rPr>
            <sz val="9"/>
            <color indexed="81"/>
            <rFont val="Tahoma"/>
            <family val="2"/>
          </rPr>
          <t>Minimum score of the Key partners scores</t>
        </r>
      </text>
    </comment>
    <comment ref="L50" authorId="0" shapeId="0" xr:uid="{BA455DB8-2A32-483B-B9C0-F71B7565D33E}">
      <text>
        <r>
          <rPr>
            <sz val="9"/>
            <color indexed="81"/>
            <rFont val="Tahoma"/>
            <family val="2"/>
          </rPr>
          <t>Minimum score of the Key resources scores</t>
        </r>
      </text>
    </comment>
    <comment ref="L74" authorId="0" shapeId="0" xr:uid="{848C7958-EF3F-4C63-A525-6025E271429B}">
      <text>
        <r>
          <rPr>
            <sz val="9"/>
            <color indexed="81"/>
            <rFont val="Tahoma"/>
            <family val="2"/>
          </rPr>
          <t>Minimum score of the Governance scores</t>
        </r>
      </text>
    </comment>
    <comment ref="L93" authorId="0" shapeId="0" xr:uid="{B9BBCDC2-B673-43D7-9D16-A0B697F28455}">
      <text>
        <r>
          <rPr>
            <sz val="9"/>
            <color indexed="81"/>
            <rFont val="Tahoma"/>
            <family val="2"/>
          </rPr>
          <t>Minimum score of the Value proposition scores</t>
        </r>
      </text>
    </comment>
    <comment ref="L116" authorId="0" shapeId="0" xr:uid="{B2A0611C-59C8-4762-837D-0E4947B675A9}">
      <text>
        <r>
          <rPr>
            <sz val="9"/>
            <color indexed="81"/>
            <rFont val="Tahoma"/>
            <family val="2"/>
          </rPr>
          <t>Minimum score of the Users scores</t>
        </r>
      </text>
    </comment>
    <comment ref="L136" authorId="0" shapeId="0" xr:uid="{0830BBE4-EDA2-4B2F-9FA0-26330BFE799D}">
      <text>
        <r>
          <rPr>
            <sz val="9"/>
            <color indexed="81"/>
            <rFont val="Tahoma"/>
            <family val="2"/>
          </rPr>
          <t>Minimum score of the Channels scores</t>
        </r>
      </text>
    </comment>
    <comment ref="L154" authorId="0" shapeId="0" xr:uid="{9B237922-27C5-4A1A-B417-75339B6BBA87}">
      <text>
        <r>
          <rPr>
            <sz val="9"/>
            <color indexed="81"/>
            <rFont val="Tahoma"/>
            <family val="2"/>
          </rPr>
          <t>Minimum score of the User relationships scores</t>
        </r>
      </text>
    </comment>
    <comment ref="L173" authorId="0" shapeId="0" xr:uid="{CE57A15B-452D-4AAF-981F-94DAAAE6C7C6}">
      <text>
        <r>
          <rPr>
            <sz val="9"/>
            <color indexed="81"/>
            <rFont val="Tahoma"/>
            <family val="2"/>
          </rPr>
          <t>Minimum score of the Cost and revenue streams scores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4" authorId="0" shapeId="0" xr:uid="{85D8F4A9-95AF-4252-92F8-EFCAA94AB9F2}">
      <text>
        <r>
          <rPr>
            <sz val="9"/>
            <color indexed="81"/>
            <rFont val="Tahoma"/>
            <family val="2"/>
          </rPr>
          <t>Average score of the rating of all building blocks, whereby 2.3, 2.6 and 2.9 count twice.</t>
        </r>
      </text>
    </comment>
    <comment ref="L10" authorId="0" shapeId="0" xr:uid="{8407C8E4-A77E-49AF-B718-754BD5BD62EF}">
      <text>
        <r>
          <rPr>
            <sz val="9"/>
            <color indexed="81"/>
            <rFont val="Tahoma"/>
            <family val="2"/>
          </rPr>
          <t>Minimum score of the Key activities scores</t>
        </r>
      </text>
    </comment>
    <comment ref="L27" authorId="0" shapeId="0" xr:uid="{1F88718E-9924-4F95-BB24-9F69F7F537F3}">
      <text>
        <r>
          <rPr>
            <sz val="9"/>
            <color indexed="81"/>
            <rFont val="Tahoma"/>
            <family val="2"/>
          </rPr>
          <t>Minimum score of the Key partners scores</t>
        </r>
      </text>
    </comment>
    <comment ref="L49" authorId="0" shapeId="0" xr:uid="{CBE7EE3F-5CCD-4C07-9FD7-BEC6F1259CD9}">
      <text>
        <r>
          <rPr>
            <sz val="9"/>
            <color indexed="81"/>
            <rFont val="Tahoma"/>
            <family val="2"/>
          </rPr>
          <t>Minimum score of the Key resources scores</t>
        </r>
      </text>
    </comment>
    <comment ref="L79" authorId="0" shapeId="0" xr:uid="{8BF1F7DB-A3B5-4BDA-8E3F-D5C1E9F3FE32}">
      <text>
        <r>
          <rPr>
            <sz val="9"/>
            <color indexed="81"/>
            <rFont val="Tahoma"/>
            <family val="2"/>
          </rPr>
          <t>Minimum score of the Governance scores</t>
        </r>
      </text>
    </comment>
    <comment ref="L97" authorId="0" shapeId="0" xr:uid="{3B59B2E0-0ED4-482D-ADB8-2B1B0159BF20}">
      <text>
        <r>
          <rPr>
            <sz val="9"/>
            <color indexed="81"/>
            <rFont val="Tahoma"/>
            <family val="2"/>
          </rPr>
          <t>Minimum score of the Value proposition scores</t>
        </r>
      </text>
    </comment>
    <comment ref="L116" authorId="0" shapeId="0" xr:uid="{75DCFD9C-22B7-4D50-AEE3-55D47289EF47}">
      <text>
        <r>
          <rPr>
            <sz val="9"/>
            <color indexed="81"/>
            <rFont val="Tahoma"/>
            <family val="2"/>
          </rPr>
          <t>Minimum score of the Users scores</t>
        </r>
      </text>
    </comment>
    <comment ref="L135" authorId="0" shapeId="0" xr:uid="{0A76040A-71AB-45DD-B617-D13AB4727803}">
      <text>
        <r>
          <rPr>
            <sz val="9"/>
            <color indexed="81"/>
            <rFont val="Tahoma"/>
            <family val="2"/>
          </rPr>
          <t>Minimum score of the Channels scores</t>
        </r>
      </text>
    </comment>
    <comment ref="L154" authorId="0" shapeId="0" xr:uid="{71C1D8D0-D2AF-4E80-AC6C-C61C243267ED}">
      <text>
        <r>
          <rPr>
            <sz val="9"/>
            <color indexed="81"/>
            <rFont val="Tahoma"/>
            <family val="2"/>
          </rPr>
          <t>Minimum score of the User relationships scores</t>
        </r>
      </text>
    </comment>
    <comment ref="L172" authorId="0" shapeId="0" xr:uid="{3B7B05D1-096B-4CCF-8573-34DF096EDCEE}">
      <text>
        <r>
          <rPr>
            <sz val="9"/>
            <color indexed="81"/>
            <rFont val="Tahoma"/>
            <family val="2"/>
          </rPr>
          <t>Minimum score of the Cost and revenu streams scores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30" authorId="0" shapeId="0" xr:uid="{C80CEBDD-2F5F-4E31-B007-42F5BAF0AAA6}">
      <text>
        <r>
          <rPr>
            <sz val="9"/>
            <color indexed="81"/>
            <rFont val="Tahoma"/>
            <family val="2"/>
          </rPr>
          <t>Average score of the rating of all building blocks (1.1 - 1.9), whereby 1.1, 1.4 and 1.5 count twice.</t>
        </r>
      </text>
    </comment>
    <comment ref="L54" authorId="0" shapeId="0" xr:uid="{1E33258D-0AE8-4AD4-9BD3-013BEF79D255}">
      <text>
        <r>
          <rPr>
            <sz val="9"/>
            <color indexed="81"/>
            <rFont val="Tahoma"/>
            <family val="2"/>
          </rPr>
          <t>Average score of the rating of all building blocks (2.1 - 2.9), whereby 2.3, 2.6 and 2.9 count twice.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Stolk, D.J. (Dirk)</author>
  </authors>
  <commentList>
    <comment ref="D18" authorId="0" shapeId="0" xr:uid="{04513EDF-B2F1-486B-BFF3-495F859B0382}">
      <text>
        <r>
          <rPr>
            <b/>
            <u/>
            <sz val="9"/>
            <color indexed="81"/>
            <rFont val="Tahoma"/>
            <family val="2"/>
          </rPr>
          <t>Examples of trends</t>
        </r>
        <r>
          <rPr>
            <sz val="9"/>
            <color indexed="81"/>
            <rFont val="Tahoma"/>
            <family val="2"/>
          </rPr>
          <t xml:space="preserve">
</t>
        </r>
        <r>
          <rPr>
            <b/>
            <i/>
            <sz val="9"/>
            <color indexed="81"/>
            <rFont val="Tahoma"/>
            <family val="2"/>
          </rPr>
          <t xml:space="preserve">Increasing vulnerability of society </t>
        </r>
        <r>
          <rPr>
            <sz val="9"/>
            <color indexed="81"/>
            <rFont val="Tahoma"/>
            <family val="2"/>
          </rPr>
          <t xml:space="preserve">due to e.g. aging of the population, increasing urbanisation in coastal areas and along main rivers, increasing international mobility (globalisation), and hyper connectivity, including linkages between the ‘real world’ and the ‘virtual world’.
</t>
        </r>
        <r>
          <rPr>
            <b/>
            <i/>
            <sz val="9"/>
            <color indexed="81"/>
            <rFont val="Tahoma"/>
            <family val="2"/>
          </rPr>
          <t xml:space="preserve">Changes in crises, disasters and their impact </t>
        </r>
        <r>
          <rPr>
            <sz val="9"/>
            <color indexed="81"/>
            <rFont val="Tahoma"/>
            <family val="2"/>
          </rPr>
          <t xml:space="preserve">due to e.g. increasing number of natural disasters due to climate change (forest fires, extreme rainfall, etc.), increasing number of physical attacks, increasing number of cyber incidents/attacks, increase of cascading effects due to interdependencies (of e.g. critical infrastructures).
</t>
        </r>
        <r>
          <rPr>
            <b/>
            <i/>
            <sz val="9"/>
            <color indexed="81"/>
            <rFont val="Tahoma"/>
            <family val="2"/>
          </rPr>
          <t xml:space="preserve">Developments in disaster resilience and crisis management </t>
        </r>
        <r>
          <rPr>
            <sz val="9"/>
            <color indexed="81"/>
            <rFont val="Tahoma"/>
            <family val="2"/>
          </rPr>
          <t>due to increasing involvement of society (building on societal potential is required because the size of public services is decreasing), towards Network-Enabled Capabilities of emergency services and crisis partners (requiring information sharing/network governance), increasing need for analysis tools (big data), increasing importance of social media (for purposes to communicate with citizens, and also to meet the society’s needs for transparency).</t>
        </r>
      </text>
    </comment>
    <comment ref="D44" authorId="0" shapeId="0" xr:uid="{029A50FE-1872-40A8-925C-D8E06E7023D5}">
      <text>
        <r>
          <rPr>
            <b/>
            <sz val="9"/>
            <color indexed="81"/>
            <rFont val="Tahoma"/>
            <family val="2"/>
          </rPr>
          <t>UNISDR Terminology on Disaster Risk Reduction (2009):</t>
        </r>
        <r>
          <rPr>
            <sz val="9"/>
            <color indexed="81"/>
            <rFont val="Tahoma"/>
            <family val="2"/>
          </rPr>
          <t xml:space="preserve">
“The consequences of a disaster may include loss of life, injury, disease and other
negative effects on human physical, mental and social well-being, together with damage to
property, destruction of assets, loss of services, social and economic disruption and environmental
degradation.”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Stolk, D.J. (Dirk)</author>
  </authors>
  <commentList>
    <comment ref="D9" authorId="0" shapeId="0" xr:uid="{9750ADBB-AC0E-4D33-B368-5A1E3162468B}">
      <text>
        <r>
          <rPr>
            <b/>
            <u/>
            <sz val="9"/>
            <color indexed="81"/>
            <rFont val="Tahoma"/>
            <family val="2"/>
          </rPr>
          <t>Examples of trends</t>
        </r>
        <r>
          <rPr>
            <sz val="9"/>
            <color indexed="81"/>
            <rFont val="Tahoma"/>
            <family val="2"/>
          </rPr>
          <t xml:space="preserve">
</t>
        </r>
        <r>
          <rPr>
            <b/>
            <i/>
            <sz val="9"/>
            <color indexed="81"/>
            <rFont val="Tahoma"/>
            <family val="2"/>
          </rPr>
          <t>Technical trends</t>
        </r>
        <r>
          <rPr>
            <sz val="9"/>
            <color indexed="81"/>
            <rFont val="Tahoma"/>
            <family val="2"/>
          </rPr>
          <t xml:space="preserve"> are e.g. technological progress in:
 - Sensing technology
 - Command, Control and Communication technology
 - Surveillance technology (including the use of unmanned vehicles)
 - Protection of the public in general
 - Simulation technology
 - Physical protection of objects and subjects
 - Crisis logistics
</t>
        </r>
        <r>
          <rPr>
            <b/>
            <i/>
            <sz val="9"/>
            <color indexed="81"/>
            <rFont val="Tahoma"/>
            <family val="2"/>
          </rPr>
          <t xml:space="preserve">Non-technical trends </t>
        </r>
        <r>
          <rPr>
            <sz val="9"/>
            <color indexed="81"/>
            <rFont val="Tahoma"/>
            <family val="2"/>
          </rPr>
          <t xml:space="preserve">are e.g.:
 - Increasing vulnerability of society
 - Changes in crisis, disasters and their impact
 - Developments in disaster resilience and crisis management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Lee, M.D.E. (Marcel) van der</author>
    <author>Stolk, D.J. (Dirk)</author>
  </authors>
  <commentList>
    <comment ref="D11" authorId="0" shapeId="0" xr:uid="{56B919B6-76FD-4BE9-B4E3-B6A5BA55C45E}">
      <text>
        <r>
          <rPr>
            <sz val="9"/>
            <color indexed="81"/>
            <rFont val="Tahoma"/>
            <family val="2"/>
          </rPr>
          <t>It is important that the standard will not diminish respect, fairness, and notions of self-worth among practitioners or citizens being served. Any standard should be able to be applied in ways that respect different community values.</t>
        </r>
      </text>
    </comment>
    <comment ref="D15" authorId="1" shapeId="0" xr:uid="{0E36026F-CDFC-464B-8114-93F7D8D56D97}">
      <text>
        <r>
          <rPr>
            <sz val="9"/>
            <color indexed="81"/>
            <rFont val="Tahoma"/>
            <family val="2"/>
          </rPr>
          <t>The standard should ideally build a stronger understanding among practitioners of how to make their actions increasingly fair to increasingly diverse societies. This means that all citizens will share the benefits and challenges associated with the standard.</t>
        </r>
      </text>
    </comment>
    <comment ref="D20" authorId="1" shapeId="0" xr:uid="{CA805132-0648-4DE5-B8F3-3E0211841F52}">
      <text>
        <r>
          <rPr>
            <sz val="9"/>
            <color indexed="81"/>
            <rFont val="Tahoma"/>
            <family val="2"/>
          </rPr>
          <t xml:space="preserve">No harm should come to citizens as a result of the standard. To have the standard best serve the public and help build trust in disaster services, there should be consideration of how the standard will be received and understood by the public.
</t>
        </r>
      </text>
    </comment>
    <comment ref="D25" authorId="1" shapeId="0" xr:uid="{A7951E6C-79B0-42F6-B1E6-C24CDF575DFF}">
      <text>
        <r>
          <rPr>
            <sz val="9"/>
            <color indexed="81"/>
            <rFont val="Tahoma"/>
            <family val="2"/>
          </rPr>
          <t>The standard should be representative, unbiased, and non-discriminatory</t>
        </r>
      </text>
    </comment>
    <comment ref="D29" authorId="1" shapeId="0" xr:uid="{DBC25681-2BFD-42AD-B86C-042305E1B82D}">
      <text>
        <r>
          <rPr>
            <sz val="9"/>
            <color indexed="81"/>
            <rFont val="Tahoma"/>
            <family val="2"/>
          </rPr>
          <t>Any standard should ensure that a specific level of expertise (e.g. technological knowledge or physical capability) is not required in order to develop or implement the standard, automatically excluding/discriminating against those without.</t>
        </r>
      </text>
    </comment>
    <comment ref="D34" authorId="1" shapeId="0" xr:uid="{77EE405E-4B68-4542-92E7-BDC9A2801054}">
      <text>
        <r>
          <rPr>
            <sz val="9"/>
            <color indexed="81"/>
            <rFont val="Tahoma"/>
            <family val="2"/>
          </rPr>
          <t>Privacy considerations can be addressed in the research needed to develop the standard or in the implementation and impact of the standard. Considering privacy issues is particularly relevant in the development of technological standards, surveillance standards, or data sharing standards (e.g., on drones, body scanners, unmanned aircraft systems) where privacy can be infringed.</t>
        </r>
      </text>
    </comment>
    <comment ref="D39" authorId="1" shapeId="0" xr:uid="{804206A8-A517-4B9F-A99F-3583324A2273}">
      <text>
        <r>
          <rPr>
            <sz val="9"/>
            <color indexed="81"/>
            <rFont val="Tahoma"/>
            <family val="2"/>
          </rPr>
          <t>Standards focusing on communication and sharing of information during a disaster may increase the ability to provide care during a disaster. Additionally, standards focusing on utility networks or psycho-social support may also increase the ability to provide care.</t>
        </r>
      </text>
    </comment>
    <comment ref="D44" authorId="1" shapeId="0" xr:uid="{9002861C-9ECF-48C0-A1D0-B3308D98F2A1}">
      <text>
        <r>
          <rPr>
            <sz val="9"/>
            <color indexed="81"/>
            <rFont val="Tahoma"/>
            <family val="2"/>
          </rPr>
          <t>Any standard should have a positive impact on sustainable development and meet the needs of today without affecting the ability of future generations to meet their needs.</t>
        </r>
      </text>
    </comment>
    <comment ref="D48" authorId="1" shapeId="0" xr:uid="{7B6E20E1-F0E7-4315-9C93-D695DB4B4414}">
      <text>
        <r>
          <rPr>
            <sz val="9"/>
            <color indexed="81"/>
            <rFont val="Tahoma"/>
            <family val="2"/>
          </rPr>
          <t>It is possible to help mitigate negative effects AND find potential beneficial opportunities with impact assessments that reflexively consider how the standard can be put into practice building on stakeholder experience.</t>
        </r>
      </text>
    </comment>
    <comment ref="D52" authorId="1" shapeId="0" xr:uid="{87A8E24B-AEA8-4897-A707-4BB82E347124}">
      <text>
        <r>
          <rPr>
            <sz val="9"/>
            <color indexed="81"/>
            <rFont val="Tahoma"/>
            <family val="2"/>
          </rPr>
          <t>Are there mechanisms in place for mitigating risk and the unintended consequences of the research and the implementation of the standard?</t>
        </r>
      </text>
    </comment>
    <comment ref="D56" authorId="1" shapeId="0" xr:uid="{655A6C42-7BDE-42D6-8EB0-6D8FD1BE225E}">
      <text>
        <r>
          <rPr>
            <sz val="9"/>
            <color indexed="81"/>
            <rFont val="Tahoma"/>
            <family val="2"/>
          </rPr>
          <t>Do measures exist to support accountability?</t>
        </r>
      </text>
    </comment>
    <comment ref="D61" authorId="1" shapeId="0" xr:uid="{FAD5776B-66A1-426D-9DAA-887507311883}">
      <text>
        <r>
          <rPr>
            <sz val="9"/>
            <color indexed="81"/>
            <rFont val="Tahoma"/>
            <family val="2"/>
          </rPr>
          <t>All actors engaging with a standard should have the ability to determine an action themselves. In other words, any standard should not impose one’s will upon another in a way that takes away their rights.</t>
        </r>
      </text>
    </comment>
    <comment ref="D65" authorId="1" shapeId="0" xr:uid="{7F82E801-7407-4400-A1EA-4F72F29D7D2C}">
      <text>
        <r>
          <rPr>
            <sz val="9"/>
            <color indexed="81"/>
            <rFont val="Tahoma"/>
            <family val="2"/>
          </rPr>
          <t>All actors applying a standard can engage with the organisations they believe are necessary to do their job without fear of ramifications or other concerns for their safety or rights.</t>
        </r>
      </text>
    </comment>
    <comment ref="D70" authorId="1" shapeId="0" xr:uid="{6D1F1A3D-DD3E-4D44-9753-22E3888BFDC5}">
      <text>
        <r>
          <rPr>
            <sz val="9"/>
            <color indexed="81"/>
            <rFont val="Tahoma"/>
            <family val="2"/>
          </rPr>
          <t>Any standard should not be able to be interpreted in ways that impede/infringe upon individual freedoms.</t>
        </r>
      </text>
    </comment>
    <comment ref="D74" authorId="1" shapeId="0" xr:uid="{A2C6305D-B5F0-434F-95FA-CBD047D5CD27}">
      <text>
        <r>
          <rPr>
            <sz val="9"/>
            <color indexed="81"/>
            <rFont val="Tahoma"/>
            <family val="2"/>
          </rPr>
          <t>Standards for disaster risk management should increase social justice, equality, and benefit sharing, even if that is not the primary goal.</t>
        </r>
      </text>
    </comment>
    <comment ref="D78" authorId="1" shapeId="0" xr:uid="{35877A90-37D4-4CAE-AC41-53AB24387AE7}">
      <text>
        <r>
          <rPr>
            <sz val="9"/>
            <color indexed="81"/>
            <rFont val="Tahoma"/>
            <family val="2"/>
          </rPr>
          <t>This should include health, cultural heritage, safety, security, clean environment, solidarity.</t>
        </r>
      </text>
    </comment>
    <comment ref="D82" authorId="1" shapeId="0" xr:uid="{633F5BDC-9B0D-4B96-AE73-62335130081D}">
      <text>
        <r>
          <rPr>
            <sz val="9"/>
            <color indexed="81"/>
            <rFont val="Tahoma"/>
            <family val="2"/>
          </rPr>
          <t>The standard should foster solidarity at a range of scales.</t>
        </r>
      </text>
    </comment>
  </commentList>
</comments>
</file>

<file path=xl/sharedStrings.xml><?xml version="1.0" encoding="utf-8"?>
<sst xmlns="http://schemas.openxmlformats.org/spreadsheetml/2006/main" count="1498" uniqueCount="747">
  <si>
    <t>1.</t>
  </si>
  <si>
    <t>2.</t>
  </si>
  <si>
    <t>-</t>
  </si>
  <si>
    <t>Demonstrator Voorkomen Aanslagen versie 0.1</t>
  </si>
  <si>
    <t>Capability description</t>
  </si>
  <si>
    <t>NCTV</t>
  </si>
  <si>
    <t>Organisatie / Afdeling</t>
  </si>
  <si>
    <t>Overige informatie</t>
  </si>
  <si>
    <t>Aanvullende opmerkingen:</t>
  </si>
  <si>
    <t>Naam:</t>
  </si>
  <si>
    <t>Tussenwaarde bij berekening van het gemiddelde</t>
  </si>
  <si>
    <t>Performance</t>
  </si>
  <si>
    <t>…</t>
  </si>
  <si>
    <t>Capabilities</t>
  </si>
  <si>
    <t>Urgency colours</t>
  </si>
  <si>
    <t>Incidents</t>
  </si>
  <si>
    <t>&lt; 1990</t>
  </si>
  <si>
    <t>Accident on water</t>
  </si>
  <si>
    <t>Risk assessment</t>
  </si>
  <si>
    <t>Air crash</t>
  </si>
  <si>
    <t>Protection/Prevention</t>
  </si>
  <si>
    <t>Hoog (&lt; 1 jaar)</t>
  </si>
  <si>
    <t>Animal stampede</t>
  </si>
  <si>
    <t>Contingency planning</t>
  </si>
  <si>
    <t>Asteroids</t>
  </si>
  <si>
    <t>Collaboration planning</t>
  </si>
  <si>
    <t>Bomb attack</t>
  </si>
  <si>
    <t>Education &amp; Training</t>
  </si>
  <si>
    <t>Y/N/?</t>
  </si>
  <si>
    <t>Considering …</t>
  </si>
  <si>
    <t>CBRN attack</t>
  </si>
  <si>
    <t>Asset management</t>
  </si>
  <si>
    <t>Not at all</t>
  </si>
  <si>
    <t>Chemical spill</t>
  </si>
  <si>
    <t>Detection/Surveillance</t>
  </si>
  <si>
    <t>Yes</t>
  </si>
  <si>
    <t>Limited</t>
  </si>
  <si>
    <t>Coastal flood</t>
  </si>
  <si>
    <t>Risk communication</t>
  </si>
  <si>
    <t>No</t>
  </si>
  <si>
    <t>Moderate</t>
  </si>
  <si>
    <t>Collapse of infra</t>
  </si>
  <si>
    <t>Alerting, incl. 112</t>
  </si>
  <si>
    <t>Unknown</t>
  </si>
  <si>
    <t>Considerably</t>
  </si>
  <si>
    <t>Cyber attack</t>
  </si>
  <si>
    <t>Crisis communication</t>
  </si>
  <si>
    <t>Completely</t>
  </si>
  <si>
    <t>Cyber crime</t>
  </si>
  <si>
    <t>Source fighting</t>
  </si>
  <si>
    <t>Drinking water failure</t>
  </si>
  <si>
    <t>Rescue operations</t>
  </si>
  <si>
    <t>Type of standard</t>
  </si>
  <si>
    <t>Applicability areas</t>
  </si>
  <si>
    <t>Drought</t>
  </si>
  <si>
    <t>Law enforcement</t>
  </si>
  <si>
    <t>Standard</t>
  </si>
  <si>
    <t>Incidents in general</t>
  </si>
  <si>
    <t>Earthquake</t>
  </si>
  <si>
    <t>Evacuation &amp; Shelter</t>
  </si>
  <si>
    <t>Technical Specification</t>
  </si>
  <si>
    <t>Natural incidents</t>
  </si>
  <si>
    <t>Energy failure</t>
  </si>
  <si>
    <t>Medical treatment</t>
  </si>
  <si>
    <t>Technical Report</t>
  </si>
  <si>
    <t>Technological incidents</t>
  </si>
  <si>
    <t>Epidemics/Pandemics</t>
  </si>
  <si>
    <t>Clear incident area</t>
  </si>
  <si>
    <t>Workshop Agreement</t>
  </si>
  <si>
    <t>Natural and Technological incidents</t>
  </si>
  <si>
    <t>Explosion</t>
  </si>
  <si>
    <t>Basic needs supply</t>
  </si>
  <si>
    <t>Intentional incidents / Attacks</t>
  </si>
  <si>
    <t>Extreme cold</t>
  </si>
  <si>
    <t>C4I</t>
  </si>
  <si>
    <t>Extreme heat</t>
  </si>
  <si>
    <t>Situation Assessment</t>
  </si>
  <si>
    <t>Fire</t>
  </si>
  <si>
    <t>Collect incident data</t>
  </si>
  <si>
    <t>Improvement levels</t>
  </si>
  <si>
    <t>Flash flood</t>
  </si>
  <si>
    <t>Social media mining</t>
  </si>
  <si>
    <t>Gas leak</t>
  </si>
  <si>
    <t>Volunteer mgt.</t>
  </si>
  <si>
    <t>None</t>
  </si>
  <si>
    <t>Insect infestation</t>
  </si>
  <si>
    <t>Logistics</t>
  </si>
  <si>
    <t>Landslide</t>
  </si>
  <si>
    <t>Humanitarian recovery</t>
  </si>
  <si>
    <t>Mass movement</t>
  </si>
  <si>
    <t>Environment recovery</t>
  </si>
  <si>
    <t>Beleidsmakers</t>
  </si>
  <si>
    <t>Considerable</t>
  </si>
  <si>
    <t>Meteorids / Comets</t>
  </si>
  <si>
    <t>Economic recovery</t>
  </si>
  <si>
    <t>Onderzoek</t>
  </si>
  <si>
    <t>Great</t>
  </si>
  <si>
    <t>Nuclear accident</t>
  </si>
  <si>
    <t>Re-establish infrastr.</t>
  </si>
  <si>
    <t>Rail accident</t>
  </si>
  <si>
    <t>River flood</t>
  </si>
  <si>
    <t>Road accident</t>
  </si>
  <si>
    <t>Storm</t>
  </si>
  <si>
    <t>Target groups</t>
  </si>
  <si>
    <t>Extent scores</t>
  </si>
  <si>
    <t>Telecom/ICT failure</t>
  </si>
  <si>
    <t>Tornado</t>
  </si>
  <si>
    <t>Feasibility score</t>
  </si>
  <si>
    <t>First Responders</t>
  </si>
  <si>
    <t>Volcanic eruption</t>
  </si>
  <si>
    <t>Very low</t>
  </si>
  <si>
    <t>Governmental org.</t>
  </si>
  <si>
    <t>Insufficient</t>
  </si>
  <si>
    <t>Wildfire</t>
  </si>
  <si>
    <t>Low</t>
  </si>
  <si>
    <t>NGO</t>
  </si>
  <si>
    <t>Medium</t>
  </si>
  <si>
    <t>&gt; 2024</t>
  </si>
  <si>
    <t>Industry/SME</t>
  </si>
  <si>
    <t>Sufficient</t>
  </si>
  <si>
    <t>High</t>
  </si>
  <si>
    <t>Consultancy</t>
  </si>
  <si>
    <t>Amply sufficient</t>
  </si>
  <si>
    <t>Very High</t>
  </si>
  <si>
    <t>Research institute</t>
  </si>
  <si>
    <t>Not necessary</t>
  </si>
  <si>
    <t>Standardisation body</t>
  </si>
  <si>
    <t>Y/N/Expected</t>
  </si>
  <si>
    <t>Uncertain</t>
  </si>
  <si>
    <t>Intake</t>
  </si>
  <si>
    <t>Title of the proposed standard:</t>
  </si>
  <si>
    <t>SMR CWA City Resilience Development: Operational Guidance</t>
  </si>
  <si>
    <t>Identification number:</t>
  </si>
  <si>
    <t>a01</t>
  </si>
  <si>
    <t>Proposed standardisation activity</t>
  </si>
  <si>
    <t>Proposing organisations or projects</t>
  </si>
  <si>
    <t>Organisation or project consortium</t>
  </si>
  <si>
    <t>Stakeholder category</t>
  </si>
  <si>
    <t>(at least 1 and up to 5):</t>
  </si>
  <si>
    <t>ICLEI Local Governments for Sustainability</t>
  </si>
  <si>
    <t>Policy makers</t>
  </si>
  <si>
    <t>Type of standard:</t>
  </si>
  <si>
    <t>Scope of the standard:</t>
  </si>
  <si>
    <t xml:space="preserve">The standard will be based on the produced throughout the project Smart Mature Resilience, European Resilience Management Guideline. The Guideline provides guidance and consultancy services to cities and local governments in assessing their local resilience status; sets measurable targets together with local stakeholders, using  the 5 SMR Resilience Tools to help the city further build local resilience and progress within the maturity stages and; defines an operational framework that provides guidance and aims at training and supporting municipalities and relevant stakeholders in implementing an integrated management system that enhances city resilience. This Workshop will develop a CEN Workshop Agreement (CWA), which will define an operational framework that provides guidance and aims at training and supporting municipalities and their stakeholders. This framework will be initially based on the user journey of the Resilience Management Guideline that has been co-created with all SMR project partners. It will incorporate guidance for local resilience planning; based on the use of all five SMR resilience tools.
</t>
  </si>
  <si>
    <t>Example or illustration 1:</t>
  </si>
  <si>
    <t>Example or illustration 2:</t>
  </si>
  <si>
    <t>Compliance with legislation</t>
  </si>
  <si>
    <t>Compliant (Y/N)?</t>
  </si>
  <si>
    <t>Explanation</t>
  </si>
  <si>
    <t>with European legislation:</t>
  </si>
  <si>
    <t>The topic of the CWA can be referred to the following two European committees:
• CEN-CENELEC-ETSI Sector Forum on Smart and Sustainable Cities and Communities
• CEN/TC 391/WG3 Crisis management/civil protectionanagement/civil protection</t>
  </si>
  <si>
    <t>with national and regional legislation:</t>
  </si>
  <si>
    <t>Target groups for applying the standard</t>
  </si>
  <si>
    <t>Target group (Y/N)?</t>
  </si>
  <si>
    <t>Free space for additional comments</t>
  </si>
  <si>
    <t>First Responders:</t>
  </si>
  <si>
    <t>Governmental organisations:</t>
  </si>
  <si>
    <t>• City Representatives and Municipal Employees engaged in sustainability, climate adaptation, resilience, environmental planning, strategic planning by providing guidance and training on resilience
• Decision Makers (EU, national, regional, local) and Critical Infrastructure Managers by improving the current EU guidelines
• City Stakeholders involved in resilience activities by supporting their local decision making and complimenting their planned activities</t>
  </si>
  <si>
    <t>NGOs:</t>
  </si>
  <si>
    <t>• Citizens, NGOs, Associations, Volunteers by supporting their local decision making through providing knowledge and tools</t>
  </si>
  <si>
    <t>Industry/SMEs:</t>
  </si>
  <si>
    <t>Consultancy organisations:</t>
  </si>
  <si>
    <t>Research institutes:</t>
  </si>
  <si>
    <t>Standardisation bodies:</t>
  </si>
  <si>
    <t>Others:</t>
  </si>
  <si>
    <t>Potential impact and urgency</t>
  </si>
  <si>
    <t>Benefits for stakeholder categories</t>
  </si>
  <si>
    <t>Description of who will benefit and in what way</t>
  </si>
  <si>
    <t>End-users:</t>
  </si>
  <si>
    <t>Industry:</t>
  </si>
  <si>
    <t>Research:</t>
  </si>
  <si>
    <t>Policy makers:</t>
  </si>
  <si>
    <t>Citizens:</t>
  </si>
  <si>
    <r>
      <t>Urgency of the standard</t>
    </r>
    <r>
      <rPr>
        <b/>
        <sz val="10"/>
        <color rgb="FFA40000"/>
        <rFont val="Arial"/>
        <family val="2"/>
      </rPr>
      <t>:</t>
    </r>
  </si>
  <si>
    <t>Moderate (&lt; 2 yrs)</t>
  </si>
  <si>
    <t>Explain why</t>
  </si>
  <si>
    <t>(when is it needed for implementation?)</t>
  </si>
  <si>
    <t>Development</t>
  </si>
  <si>
    <t>Required types of stakeholders</t>
  </si>
  <si>
    <t>Required (Y/N)?</t>
  </si>
  <si>
    <t>Free space to explain why their participation in the development is required</t>
  </si>
  <si>
    <t>City Stakeholders from at least 16 cities</t>
  </si>
  <si>
    <t>TECNUN, CIEM, Uni Strathclyde</t>
  </si>
  <si>
    <t>DIN (Comment:Er is geen veld voor standardisation bodies!)</t>
  </si>
  <si>
    <t>Preferred leading type of stakeholder:</t>
  </si>
  <si>
    <t>Expected barriers and constraints:</t>
  </si>
  <si>
    <t>Other information</t>
  </si>
  <si>
    <t>Additional remarks:</t>
  </si>
  <si>
    <t>ResiStand Assessment Framework 2.0</t>
  </si>
  <si>
    <t>Identificatienummer:</t>
  </si>
  <si>
    <t>Algemene beschrijving</t>
  </si>
  <si>
    <t>Organisaties die de gap signaleren</t>
  </si>
  <si>
    <t>Soort stakeholder</t>
  </si>
  <si>
    <t>(minimaal 1, maximaal 5):</t>
  </si>
  <si>
    <t>TNO / DSS</t>
  </si>
  <si>
    <t>Type capability:</t>
  </si>
  <si>
    <t>Primaire capability</t>
  </si>
  <si>
    <t>Beschrijving van de gap:</t>
  </si>
  <si>
    <t>Urgentie:</t>
  </si>
  <si>
    <t>Licht keuze toe</t>
  </si>
  <si>
    <t>(wanneer moet de gap zijn opgelost?)</t>
  </si>
  <si>
    <t>Impact - End-users</t>
  </si>
  <si>
    <t>Potential impact of the proposed standard</t>
  </si>
  <si>
    <t>Score:</t>
  </si>
  <si>
    <t>= average of the four (maximum) scores of the four blocks</t>
  </si>
  <si>
    <t>Applicability to incidents and trends</t>
  </si>
  <si>
    <t>Benefit of the standard to types of incident</t>
  </si>
  <si>
    <t>Incident category/categories:</t>
  </si>
  <si>
    <t>Specifically the following type(s) of incident (select up to 3):</t>
  </si>
  <si>
    <t>Climate change is one of the main themes that SMR is focusing upon, together with critical infrastructure and social dynamics. Energy, telecommunications, water management, flooding are among the security sector themes in which the tools have been tested</t>
  </si>
  <si>
    <t>Relevant trends</t>
  </si>
  <si>
    <t>Trends in society, in incidents, and/or in disaster resilience and crisis management that are typically anticipated by the standard:</t>
  </si>
  <si>
    <t xml:space="preserve">in accordance to global trends; ageing population has been one of the topics that have been considered throughout the project.  climate change has been one of the topics that have been considered throughout the project. in accordance to recent trends; social dynamics and citizen involvement has been very much considered throughout the project. in accordance to global trends; social media necessity and management has been considered especially through the development of one of the resilience tools, the Resilience Information Portal aka Community Engagement and Communication Tool
</t>
  </si>
  <si>
    <t>Improvement of DR and CM capabilities (functions/tasks)</t>
  </si>
  <si>
    <t>Maximum value of the capability scores</t>
  </si>
  <si>
    <t>Disaster resilience and crisis mgt.</t>
  </si>
  <si>
    <t>capabilities that will benefit</t>
  </si>
  <si>
    <t>Capability</t>
  </si>
  <si>
    <t>improvement</t>
  </si>
  <si>
    <t>(select at least 1 and up to 5):</t>
  </si>
  <si>
    <t xml:space="preserve">through the steps that involved the Risk Systemicity Questionnaire; see below more information on the tool and the respective operational step 
</t>
  </si>
  <si>
    <t xml:space="preserve">one of the main aims of the proposed standard is to support ecision-making, planning and tasking activities for local resilience planning
</t>
  </si>
  <si>
    <t xml:space="preserve">the use of the system dynamics model inserts budgetary decisions into the resilience planning process, guides the user regarding the effectiveness or not of the implementation of policies and use cases 
</t>
  </si>
  <si>
    <t>Additional remarks</t>
  </si>
  <si>
    <t>Improvement of the safety of society</t>
  </si>
  <si>
    <t>Maximum value of the five UNISDR scores</t>
  </si>
  <si>
    <t>Impact improvement, expressed according to</t>
  </si>
  <si>
    <t>Improvements to a</t>
  </si>
  <si>
    <t>five UNISDR criteria (2009)</t>
  </si>
  <si>
    <t>reduced impact</t>
  </si>
  <si>
    <t>Reduction in loss of life, injury, disease and improvement of physical/social/mental well-being:</t>
  </si>
  <si>
    <t>Reduction in damage to property, destruction of assets:</t>
  </si>
  <si>
    <t>Reduction in loss of services:</t>
  </si>
  <si>
    <t>Reduced social, economic disruption:</t>
  </si>
  <si>
    <t>Reduced environmental degradation:</t>
  </si>
  <si>
    <t>Improvement of responder safety</t>
  </si>
  <si>
    <t>Maximum value of the two condition scores</t>
  </si>
  <si>
    <t>Condition</t>
  </si>
  <si>
    <t>Benefits for responders's safety and security conditions</t>
  </si>
  <si>
    <t>Physical condition (e.g. protection, safe way of operating):</t>
  </si>
  <si>
    <t>Mental condition (e.g. prepared, confident, less workload):</t>
  </si>
  <si>
    <t>Cost savings for end-user organisations</t>
  </si>
  <si>
    <t>Maximum value of the eight saving scores</t>
  </si>
  <si>
    <t>Potential</t>
  </si>
  <si>
    <t>Personnel costs</t>
  </si>
  <si>
    <t>savings</t>
  </si>
  <si>
    <t>Employment costs:</t>
  </si>
  <si>
    <t xml:space="preserve">additional positions can potentially be created, like a Resilience Officer with a team to support him/her
</t>
  </si>
  <si>
    <t>Recruitment costs:</t>
  </si>
  <si>
    <t xml:space="preserve">potential increased rectruitment costs for staffing the above positions
</t>
  </si>
  <si>
    <t>Technology</t>
  </si>
  <si>
    <t>Costs of equipment and/or tools:</t>
  </si>
  <si>
    <t xml:space="preserve">tools are for free available through the SMR project
</t>
  </si>
  <si>
    <t>Costs of ICT:</t>
  </si>
  <si>
    <t xml:space="preserve">a resilience strategy based on the use of the standard can limit costs in IT for surveillance and control mechanisms potentially
</t>
  </si>
  <si>
    <t>Other assets</t>
  </si>
  <si>
    <t>Costs/revenues of internal financial organisation:</t>
  </si>
  <si>
    <t xml:space="preserve">better, integrated management for resilience planning can lead to increased costs but also revenues for the internal financial organisation 
</t>
  </si>
  <si>
    <t>Costs of real estate:</t>
  </si>
  <si>
    <t>Procurement</t>
  </si>
  <si>
    <t>Procument costs:</t>
  </si>
  <si>
    <t>Economies of scale:</t>
  </si>
  <si>
    <t xml:space="preserve">the operational framework proposes facilitated interaction in particular through the co-creation process it proposes and the involvement of al relevant stakeholders, also will provide a train the trainer methodology on how to facilitate this interaction 
</t>
  </si>
  <si>
    <t>Impact - Industry &amp; Research</t>
  </si>
  <si>
    <t>Applicability to trends</t>
  </si>
  <si>
    <t>Technical and non-technical trends of interest for industry and research that potentially are addressed by the standard:</t>
  </si>
  <si>
    <t>Increase of business opportunities</t>
  </si>
  <si>
    <t>Maximum value of the four scores</t>
  </si>
  <si>
    <t>increase</t>
  </si>
  <si>
    <t>Increasing sales on existing market:</t>
  </si>
  <si>
    <t>(increased market share)</t>
  </si>
  <si>
    <t>Access to new markets:</t>
  </si>
  <si>
    <t xml:space="preserve"> (e.g. geographical or sectoral, dual use, new product)</t>
  </si>
  <si>
    <t>New partnerships:</t>
  </si>
  <si>
    <t>(between companies, public-private, etc.)</t>
  </si>
  <si>
    <t>Improved profit margin:</t>
  </si>
  <si>
    <t>(e.g. economies of scale)</t>
  </si>
  <si>
    <t>Cost reduction:</t>
  </si>
  <si>
    <t>(as a result of cheaper procurement, production and sales)</t>
  </si>
  <si>
    <t>Improvement of business quality management</t>
  </si>
  <si>
    <t>Maximum value of the two scores</t>
  </si>
  <si>
    <t>Customer satisfaction/image/reputation:</t>
  </si>
  <si>
    <t>Consistent quality:</t>
  </si>
  <si>
    <t>Innovation progress</t>
  </si>
  <si>
    <t>progress</t>
  </si>
  <si>
    <t>New identified market needs:</t>
  </si>
  <si>
    <t>Knowledge development and transfer:</t>
  </si>
  <si>
    <t xml:space="preserve">advance local knowledge on resilience planning, creation of resilience cutlure in user cities, knowledge transfer between municipalities and stakeholders 
</t>
  </si>
  <si>
    <t>Applies scientific knowledge to practice:</t>
  </si>
  <si>
    <t>Improvement of business functions</t>
  </si>
  <si>
    <t>Maximum value of the nine improvement scores</t>
  </si>
  <si>
    <t>Inbound logistics:</t>
  </si>
  <si>
    <t>(receiving and storing incoming goods or material for use)</t>
  </si>
  <si>
    <t>Production / Operations:</t>
  </si>
  <si>
    <t xml:space="preserve"> (processing, quality assurance, health, safety and environment)</t>
  </si>
  <si>
    <t>Outbound logistics:</t>
  </si>
  <si>
    <t>(storing, transporting, and distributing goods to customers)</t>
  </si>
  <si>
    <t>Marketing and Sales:</t>
  </si>
  <si>
    <t xml:space="preserve">when talking about marketing for resilience at local level, mainstreaming resilience and creating a resilience culture in cities 
</t>
  </si>
  <si>
    <t>(e.g. market analysis, marketing, contracting, sales)</t>
  </si>
  <si>
    <t>Service:</t>
  </si>
  <si>
    <t>(customer care and technical support)</t>
  </si>
  <si>
    <t>Management &amp; Administration:</t>
  </si>
  <si>
    <t xml:space="preserve"> (general mgt., finance, control, legal, facility mgt., IT, HR)</t>
  </si>
  <si>
    <t>Engineering / Construction:</t>
  </si>
  <si>
    <t>(efficient engineering, design, construction)</t>
  </si>
  <si>
    <t>Research &amp; Development:</t>
  </si>
  <si>
    <t xml:space="preserve">through the implementation of tools 
</t>
  </si>
  <si>
    <t>(efficient R&amp;D, knowledge mgt., research, product development)</t>
  </si>
  <si>
    <t>Procurement:</t>
  </si>
  <si>
    <t>(procurement activities, screening and selection of suppliers, negotiating and contracting)</t>
  </si>
  <si>
    <t>Ethical, Societal and Legal issues</t>
  </si>
  <si>
    <t>Consideration of potential effects of the proposed standard</t>
  </si>
  <si>
    <t>= average of all scores on this sheet</t>
  </si>
  <si>
    <t>Theme (a-h)</t>
  </si>
  <si>
    <t xml:space="preserve">Measure of </t>
  </si>
  <si>
    <t>consideration</t>
  </si>
  <si>
    <t>Explication of the potential effects</t>
  </si>
  <si>
    <t>a) Dignity</t>
  </si>
  <si>
    <t>Human and/or community dignity</t>
  </si>
  <si>
    <t xml:space="preserve">The initiating organisation is ICLEI Local Governments for Sustainability and in collaboration with DIN, both based and operating in Germany, therefore, they will make sure that dignity is respected and secured for this standard development. </t>
  </si>
  <si>
    <t>Awareness among practitioners of fairness practice in risk management</t>
  </si>
  <si>
    <t>b) Avoidance of harm</t>
  </si>
  <si>
    <t>The public's perception of the issues addressed by the standard</t>
  </si>
  <si>
    <t xml:space="preserve">The initiating organisation is ICLEI Local Governments for Sustainability and in collaboration with DIN, both based and operating in Germany, therefore, they will make sure that avoidance of harm is respected and secured for this standard development. </t>
  </si>
  <si>
    <t>c) Non-discrimination</t>
  </si>
  <si>
    <t>Encouraging inclusion and avoiding exclusion of any groups</t>
  </si>
  <si>
    <t>The initiating organisation is ICLEI Local Governments for Sustainability and in collaboration with DIN, both based and operating in Germany, therefore, they will make sure that non-discrimination is respected and secured for this standard development. Also, the CWA will be shared on regular media streams like the SMR project website and ICLEI Europe webpage and will invite all relevant contributors regardless of any age, sex, race, national origin, physical or mental disability, medical condition, pregnancy, marital status, or sexual orientation, while the standard development will provide equal treatment regardless of any of those reasons listed previously to anyone that will join and contribute to the process.</t>
  </si>
  <si>
    <t>Easy accessibility for all relevant stakeholders to necessary training to develop or implement the standard</t>
  </si>
  <si>
    <t xml:space="preserve">The initiating organisation is ICLEI Local Governments for Sustainability and in collaboration with DIN, both based and operating in Germany, therefore, they will make sure that privacy will be respected and secured for this standard development. </t>
  </si>
  <si>
    <t>d) Privacy</t>
  </si>
  <si>
    <t>Addressing privacy of the parties affected by the standard</t>
  </si>
  <si>
    <t>e) Duty to provide care</t>
  </si>
  <si>
    <t>Increasing ability to communicate risks/harms to those with the power to address them</t>
  </si>
  <si>
    <t>The initiating organisation is ICLEI Local Governments for Sustainability and in collaboration with DIN, both based and operating in Germany, therefore, they will make sure that they will provide the appropriate care.</t>
  </si>
  <si>
    <t>f) Accountability</t>
  </si>
  <si>
    <t>Supporting progress overall in society with a vision towards future generations</t>
  </si>
  <si>
    <t>Conducting ethical, privacy, and data protection impact assessments</t>
  </si>
  <si>
    <t>Plans and/or policies for reporting and managing the possibility of mis-use, malfunction, or unintended consequences</t>
  </si>
  <si>
    <t>Clear and verifiable, and publically accessible statements about the measures taken to mitigate risk during the development of the standard</t>
  </si>
  <si>
    <t>g) Autonomy</t>
  </si>
  <si>
    <t>Supporting a person’s or institution’s ability to make informed decisions</t>
  </si>
  <si>
    <t>Enabling a practioner’s or agency’s freedom of movement, association, or behaviour</t>
  </si>
  <si>
    <t>h) Solidarity</t>
  </si>
  <si>
    <t>Respect of human rights and civil liberties of individuals and groups</t>
  </si>
  <si>
    <t>Supporting work towards equal opportunity for all citizens in daily life</t>
  </si>
  <si>
    <t>Promoting well-being of individuals or groups</t>
  </si>
  <si>
    <t>Increasing trust between different practitioners, and between practioners and the public</t>
  </si>
  <si>
    <t>Feasibility</t>
  </si>
  <si>
    <t>Expected feasibility</t>
  </si>
  <si>
    <t>= average of the four (mimimum) scores of the four blocks</t>
  </si>
  <si>
    <t>Foundation</t>
  </si>
  <si>
    <t>Minimum value of the six foundation scores</t>
  </si>
  <si>
    <t>Extent to which</t>
  </si>
  <si>
    <t>this is the case</t>
  </si>
  <si>
    <t>Explication</t>
  </si>
  <si>
    <t>Expected support by standardisation member bodies:</t>
  </si>
  <si>
    <t xml:space="preserve">16 cities around Europe will contribute in the standard development, results and process will be shared with relevant stakeholders by project partners and cities 
</t>
  </si>
  <si>
    <t>Support for the standardisation item by standardization member bodies</t>
  </si>
  <si>
    <t>no/expected/yes” while “no” refers to the minimum score, “expected” to the medium score and “yes” to the maximum score</t>
  </si>
  <si>
    <t>Clear scope of the standard among all stakeholders:</t>
  </si>
  <si>
    <t>Consensus among stakeholders what should be achieved:</t>
  </si>
  <si>
    <t xml:space="preserve">at least between the partner cities that are involved so far; the same will be expected and achieved from all those involved, project partners will make sure this process will take place </t>
  </si>
  <si>
    <t>Responding to clearly expressed need in disaster resilience:</t>
  </si>
  <si>
    <t xml:space="preserve">for sure in the three themes (climate change, social dynamics and critical infrastructure) </t>
  </si>
  <si>
    <t>Awareness among all stakeholders about benefits:</t>
  </si>
  <si>
    <t>Governmental / Top level commitment:</t>
  </si>
  <si>
    <t xml:space="preserve">this is not a quarantee, but it will be attempted 
</t>
  </si>
  <si>
    <t>Development perspectives</t>
  </si>
  <si>
    <t>Minimum value of the seven development scores</t>
  </si>
  <si>
    <t>Foreseen duration in line with the type of standard:</t>
  </si>
  <si>
    <t>7 months for the CWA</t>
  </si>
  <si>
    <t>Clear work plan and time-frame for the content-related development of the standard:</t>
  </si>
  <si>
    <t>Available funding for development of the standard:</t>
  </si>
  <si>
    <t>sufficient funding for the CWA</t>
  </si>
  <si>
    <t>Availability of a critical mass of experts within the development team:</t>
  </si>
  <si>
    <t>13 partners plus 9-10 additional cities, and stakeholders and relevant EU institutions will be involved in the CWA</t>
  </si>
  <si>
    <t>Properly balanced development team:</t>
  </si>
  <si>
    <t xml:space="preserve">team consistent of cities, practitioners and research institutions </t>
  </si>
  <si>
    <t>Background support by relevant practitioners:</t>
  </si>
  <si>
    <t xml:space="preserve">The initiating organisation is ICLEI Local Governments for Sustainability a city network with relevant experience as the interface between cities and academia </t>
  </si>
  <si>
    <t>Background support by relevant industry and research org.:</t>
  </si>
  <si>
    <t xml:space="preserve">4 research institutions involved </t>
  </si>
  <si>
    <t>Implementation / follow-up perspectives</t>
  </si>
  <si>
    <t>Minimum value of the four implementation scores</t>
  </si>
  <si>
    <t>Available or reserved funding for implementation:</t>
  </si>
  <si>
    <t>Promotion arrangements to support implementation:</t>
  </si>
  <si>
    <t>Measures taken to prevent high costs to adapt the proposed standard:</t>
  </si>
  <si>
    <t>Ethical, legal and social aspects covered:</t>
  </si>
  <si>
    <t>Drawbacks and constraints</t>
  </si>
  <si>
    <t>Minimum value of the two drawback scores</t>
  </si>
  <si>
    <t>Issues that might discourage practitioners to apply this standard have been addressed:</t>
  </si>
  <si>
    <t>Drawbacks and constraints of industry and research have been addressed:</t>
  </si>
  <si>
    <t xml:space="preserve">Assessment </t>
  </si>
  <si>
    <t>Proposed standardisation activity and its perspectives</t>
  </si>
  <si>
    <t>Proposing organisations or projects:</t>
  </si>
  <si>
    <t>Impact</t>
  </si>
  <si>
    <t>Urgency</t>
  </si>
  <si>
    <t>Urgency (when needed?):</t>
  </si>
  <si>
    <t>Overall impact:</t>
  </si>
  <si>
    <t>"ID = "&amp;F6 "&amp;"Feasibility " &amp;F39&amp;", Impact "&amp;F36&amp;", Urgency "&amp;F32</t>
  </si>
  <si>
    <t>Feasibility:</t>
  </si>
  <si>
    <t>Legend (scores presented in the rectangle)</t>
  </si>
  <si>
    <t>1st</t>
  </si>
  <si>
    <t>Feasibility: 1=Very low; 2=Low; 3=Medium; 4=High; 5=Very high</t>
  </si>
  <si>
    <t>2nd</t>
  </si>
  <si>
    <t>Impact: 1=None; 2=Limited; 3=Moderate; 4=Considerable; 5=Great</t>
  </si>
  <si>
    <t>3rd</t>
  </si>
  <si>
    <t>Urgency: 1=Very limited;2=Limited;3=Moderate;4=High;5=Very high</t>
  </si>
  <si>
    <t>End-users</t>
  </si>
  <si>
    <t>Improvement of DR and CM capabilities (functions/tasks):</t>
  </si>
  <si>
    <t>Improvement of the safety of society:</t>
  </si>
  <si>
    <t>Improvement of responder safety:</t>
  </si>
  <si>
    <t>Cost savings for end-user organisations:</t>
  </si>
  <si>
    <t>Industry &amp; Research</t>
  </si>
  <si>
    <t>Increase of business opportunities:</t>
  </si>
  <si>
    <t>Improvement of business quality management:</t>
  </si>
  <si>
    <t>Innovation progress:</t>
  </si>
  <si>
    <t>Improvement of business functions:</t>
  </si>
  <si>
    <t>Foundation:</t>
  </si>
  <si>
    <t>Development perspectives:</t>
  </si>
  <si>
    <t>Implementation and follow-up perspectives:</t>
  </si>
  <si>
    <t>Anticipated drawbacks and constraints:</t>
  </si>
  <si>
    <t>Other issues</t>
  </si>
  <si>
    <t>Potential ethical, social and/or legal effects of the proposed standard:</t>
  </si>
  <si>
    <t>Benefit of the standard to types of incident:</t>
  </si>
  <si>
    <t>Specifically for the following incidents:</t>
  </si>
  <si>
    <t>Very limited (&gt; 3 yrs)</t>
  </si>
  <si>
    <t>Limited (&lt; 3 yrs)</t>
  </si>
  <si>
    <t>High (within 1 year)</t>
  </si>
  <si>
    <t>Very high (ASAP)</t>
  </si>
  <si>
    <t>Stakeholder categories</t>
  </si>
  <si>
    <t>Industry</t>
  </si>
  <si>
    <t>Research</t>
  </si>
  <si>
    <t>Citizens</t>
  </si>
  <si>
    <t>Hybrid</t>
  </si>
  <si>
    <t>Relevance</t>
  </si>
  <si>
    <t>Hardly</t>
  </si>
  <si>
    <t>Average</t>
  </si>
  <si>
    <t>Quite high</t>
  </si>
  <si>
    <t>Very high</t>
  </si>
  <si>
    <t>Poor</t>
  </si>
  <si>
    <t>Good</t>
  </si>
  <si>
    <t>Introduction</t>
  </si>
  <si>
    <t>Objective</t>
  </si>
  <si>
    <t>Functionalities</t>
  </si>
  <si>
    <t>Excellent</t>
  </si>
  <si>
    <t>Very poor</t>
  </si>
  <si>
    <t>Property and use</t>
  </si>
  <si>
    <t>Year</t>
  </si>
  <si>
    <t>Guiding questions and suggestions</t>
  </si>
  <si>
    <t>Key activities are activities that are required for the value proposition. The activities are specific for each DRIVER+ product. They mostly include those services that the CoE can provide to CM practitioners operating in their national contexts.</t>
  </si>
  <si>
    <t>Tussenwaarde (minumimum vd deelvragen Key activities)</t>
  </si>
  <si>
    <t>Tussenwaarde (minumimum vd deelvragen Key partners)</t>
  </si>
  <si>
    <t>Tussenwaarde (minumimum vd deelvragen Key resources)</t>
  </si>
  <si>
    <t>1.1 Key activities</t>
  </si>
  <si>
    <t>1.2 Key partners</t>
  </si>
  <si>
    <t>1.3 Key resources</t>
  </si>
  <si>
    <t>1.4 Governance</t>
  </si>
  <si>
    <t>1.5 Value proposition</t>
  </si>
  <si>
    <t>1.6 Users</t>
  </si>
  <si>
    <t>Tussenwaarde (minumimum vd deelvragen Governance)</t>
  </si>
  <si>
    <t>Tussenwaarde (minumimum vd deelvragen Value proposition)</t>
  </si>
  <si>
    <t>Tussenwaarde (minumimum vd deelvragen Users)</t>
  </si>
  <si>
    <t>1.7 Channels</t>
  </si>
  <si>
    <t>Tussenwaarde (minumimum vd deelvragen Channels)</t>
  </si>
  <si>
    <t>Tussenwaarde (minumimum vd deelvragen User relationships)</t>
  </si>
  <si>
    <t>1.8 User relationships</t>
  </si>
  <si>
    <t>Tussenwaarde (minumimum vd deelvragen Costs and revenue streams)</t>
  </si>
  <si>
    <t>Key partners comprise the actors whose engagement will be necessary in providing the services and activities listed under ‘key activities’. They include relevant industries, government bodies, researchers and research institutes, practitioners (first responder organisations), and/or civilian groups. They can complement or support the CoE in the provision of its services.</t>
  </si>
  <si>
    <t>The key resources component comprises an overview of resources (both material and immaterial) which are required for implementing the proposed services. This includes physical resources (such as IT facilities, meeting rooms, etc.) and human resources.</t>
  </si>
  <si>
    <t>The value proposition provides an entry-level overview of the business model’s proposed added value. Why is the organization well placed to become a Centre of Expertise? What are its unique selling points? Would it be regarded as reference point in their national context?</t>
  </si>
  <si>
    <t>This component refers to the mechanisms for communicating, engaging and interacting with the users.</t>
  </si>
  <si>
    <t>The cost structures’ component provides an overview of the financial costs that are likely to be incurred by the implementation (and sustenance) of the services. Bearing in mind that all DRIVER+ products are open source, revenue streams will comprise an overview of schemes which can be used to monetise the various proposed services. It is likely that revenue streams will come from public funding.</t>
  </si>
  <si>
    <t>Governance determines institutional relationships and political context. Support by key ministries or institutional bodies could be important for certain COEs. Governance also refers to level of devolution in the crisis management domain for example, which has a direct effect as well on partners and customers.</t>
  </si>
  <si>
    <t>2.1 Key activities</t>
  </si>
  <si>
    <t>2.2 Key partners</t>
  </si>
  <si>
    <t>2.3 Key resources</t>
  </si>
  <si>
    <t>2.4 Governance</t>
  </si>
  <si>
    <t>2.5 Value proposition</t>
  </si>
  <si>
    <t>2.6 Users</t>
  </si>
  <si>
    <t>2.7 Channels</t>
  </si>
  <si>
    <t>2.8 User relationships</t>
  </si>
  <si>
    <t>Stage 1 - Orienting and Positioning</t>
  </si>
  <si>
    <t>Stage 2 - Shaping and Implementing</t>
  </si>
  <si>
    <t>Exploring to which extent your organisation is in position to become a Centre of Expertise</t>
  </si>
  <si>
    <t>My rating:</t>
  </si>
  <si>
    <t>Select option from list</t>
  </si>
  <si>
    <t>Overall preparedness of becoming a Centre of Expertise</t>
  </si>
  <si>
    <t>Suitability of becoming a Centre of Expertise</t>
  </si>
  <si>
    <t>DRIVER+ Centre of Expertise Assessment Tool</t>
  </si>
  <si>
    <t>Authors:</t>
  </si>
  <si>
    <t>Exploring the level of preparedness of your organisation of becoming a Centre of Expertise</t>
  </si>
  <si>
    <t>Cost structure</t>
  </si>
  <si>
    <t>Human resources</t>
  </si>
  <si>
    <t>Physical resources</t>
  </si>
  <si>
    <t>3.</t>
  </si>
  <si>
    <t>Undertake preparatory steps for becoming a Centre of Expertise, up to the point of formal establishment as a CoE (Shaping &amp; Implementing)</t>
  </si>
  <si>
    <t>Perform activities as a CoE, evaluate performance versus expectations, and considering whether/which adjustments are necessary (Performing &amp; Evaluating)</t>
  </si>
  <si>
    <t>Version:</t>
  </si>
  <si>
    <t>Date:</t>
  </si>
  <si>
    <t>Acknowledgement</t>
  </si>
  <si>
    <t>This Excel-tool - the DRIVER+ CoE Assessment Tool - has been developed in FP7 project DRIVER+</t>
  </si>
  <si>
    <t>Decide whether it wants to take up DRIVER+ products, and if so, to decide on which products (Orienting &amp; Positioning)</t>
  </si>
  <si>
    <t>These stages are indicative and non-binding and each organisation will undergo its own journey toward becoming a DRIVER+ CoE. The pathway to become a CoE depends on the local context and specific features of the organisation, the national and institutional context, ambition and resources at their disposal, as well as the network of organisations they would work in partnership with and support.</t>
  </si>
  <si>
    <t>The business model canvas (BMC; Osterwalder &amp; Pigneur, 2010) is a useful tool to support organisations in proceeding through the three stages. Depending on the context in which the potential CoE operates, it is sensible to adapt the use of the BMC to the CM domain, also from a language perspective. Therefore it is advisable to change terms such as “costumers” with “users”. Below a short description of the building blocks of the BMC in more detail and how each one of them can be made relevant to the DRIVER+ context and the CoE research.</t>
  </si>
  <si>
    <t>This toolkit provides organisations interested in becoming a DRIVER+ Centre of Expertise (CoE) with guiding tools they can use to develop a roadmap customised to their case. In particular, this toolkit proposes to follow a process based on three stages: Orienting &amp; Positioning, Shaping &amp; Implementing, Performing &amp; Evaluating. The approach is based on the Strategy Realisation Model, a structured and integral approach for organisational transitions and performance improvement. The original Model consists of three stages: Positioning, Forming and Performing. More specifically, the three stages (or phases) help organisations to:</t>
  </si>
  <si>
    <t>X</t>
  </si>
  <si>
    <t>Y</t>
  </si>
  <si>
    <t>0 = Very poor</t>
  </si>
  <si>
    <t>1 = Poor</t>
  </si>
  <si>
    <t>2 = Moderate</t>
  </si>
  <si>
    <t>3 = Good</t>
  </si>
  <si>
    <t>4 = Excellent</t>
  </si>
  <si>
    <t>Legend</t>
  </si>
  <si>
    <t>Idem met twee decimalen</t>
  </si>
  <si>
    <t>The user relationships’ component of the business planning process aims to provide a preliminary overview of the users engagement strategies and engagement tools.</t>
  </si>
  <si>
    <t>The user segments’ component provides an overview of the groups or organisations that will be served directly. They are the beneficiaries of the CoE services, mostly practitioner organisations which will need the CoE support in accessing and using the specific products.</t>
  </si>
  <si>
    <t>1.9 Cost and revenue streams</t>
  </si>
  <si>
    <t>2.9 Cost and revenue streams</t>
  </si>
  <si>
    <t>The user segments’ component provides an overview of the groups or organisations that will be served directly. They are the end beneficiaries of the CoE services, mostly practitioner organisations which will need the CoE support in accessing and using the specific products.</t>
  </si>
  <si>
    <t>Describe which national authorities and other institutions would support you and how?</t>
  </si>
  <si>
    <t>Marcel van Berlo, Lisette de Koning, Tineke Hof and Dirk Stolk (TNO)</t>
  </si>
  <si>
    <t>Agnese Macaluso and David Regeczi (Ecorys)</t>
  </si>
  <si>
    <t>Stage 3 - Performing and Evaluating</t>
  </si>
  <si>
    <t>Evaluating whether everything is going according to plan, and adjusting if necessary. In this phase, the organisation can also consider to expand its portfolio of DRIVER+ products, adopt a new DRIVER+ product or revisit its activities.</t>
  </si>
  <si>
    <t>3.1 Key activities</t>
  </si>
  <si>
    <t>3.2 Key partners</t>
  </si>
  <si>
    <t>Notes</t>
  </si>
  <si>
    <t>This interactive toolkit supports organisations during the three stages of becoming a Centre of Expertise. This Excel-based tool is developed and implemented in such a way it can be used as a self-assessment tool. The answers to the questions can be rated by the organisation itself on a five point scale. Based on these ratings, the CoE toolkit gives an assessment for stages 1 and 2. For stage 3 this toolkit provides guiding questions.</t>
  </si>
  <si>
    <t>Key activities</t>
  </si>
  <si>
    <t>Develop and monitor KPIs through project execution</t>
  </si>
  <si>
    <t>Use input from observations and interviews conducted either internally or with the help of an outside evaluation consultancy</t>
  </si>
  <si>
    <t>Key resources</t>
  </si>
  <si>
    <t>Regular evaluation of licensing agreements and hardware performance</t>
  </si>
  <si>
    <t>Value proposition</t>
  </si>
  <si>
    <t>Annual or per-use survey of user satisfaction</t>
  </si>
  <si>
    <t xml:space="preserve">If needed, strengthen relationships </t>
  </si>
  <si>
    <t>Decide on which new users could be served</t>
  </si>
  <si>
    <t>Channels</t>
  </si>
  <si>
    <t>3.3 Key resources</t>
  </si>
  <si>
    <t>3.4 Governance</t>
  </si>
  <si>
    <t>3.5 Value proposition</t>
  </si>
  <si>
    <t>3.6 Users</t>
  </si>
  <si>
    <t>3.7 Channels</t>
  </si>
  <si>
    <t>3.8 User relationships</t>
  </si>
  <si>
    <t>3.9 Cost and revenue streams</t>
  </si>
  <si>
    <t>·</t>
  </si>
  <si>
    <t>Evaluate the key activities that you have chosen based on the KPIs</t>
  </si>
  <si>
    <t>Evaluate the strengths and weaknesses in the network</t>
  </si>
  <si>
    <t>Keep up with network activities needed to improve or extend collaboration with other DRIVER+ CoEs or organisations</t>
  </si>
  <si>
    <t>Use CMINE to exchange lessons learned about operating a CoE</t>
  </si>
  <si>
    <t>Evaluate which relationships have most added value; perform a SWOT analysis</t>
  </si>
  <si>
    <t>Reach out to new partners, explore new collaboration possibilities</t>
  </si>
  <si>
    <t>Evaluate whether current/hired personnel is sufficient to operate as a CoE (based on interviews)</t>
  </si>
  <si>
    <t>Monitor and evaluate whether competencies of personnel are suited for activities</t>
  </si>
  <si>
    <t>Update competencies of staff by providing additional training</t>
  </si>
  <si>
    <t>Update (training) material to match the demand</t>
  </si>
  <si>
    <t>Continue maintenance of system and tools</t>
  </si>
  <si>
    <t>Monitor and evaluate whether hardware/software is working as expected</t>
  </si>
  <si>
    <t>Gather feedback and insights from costumers on the assistance they have received and the added value of your support</t>
  </si>
  <si>
    <t>Explore opportunities to adopt other DRIVER+ output</t>
  </si>
  <si>
    <t>Annual evaluation of the effectiveness of all channels, related to their goals</t>
  </si>
  <si>
    <t>Adjust communication channels if needed</t>
  </si>
  <si>
    <t>Improve the visibility as a CoE through the selected communication channels, if needed</t>
  </si>
  <si>
    <t>Evaluate the current relationships with your customers, and decide on which new relationships should be built</t>
  </si>
  <si>
    <t>If needed, strengthen ties with research community, civil society, private sector</t>
  </si>
  <si>
    <t>Annual financial analysis of projected and achieved revenues and costs associated with the activities undertaken</t>
  </si>
  <si>
    <t>Explore the key activities for the different DRIVER+ output</t>
  </si>
  <si>
    <t>How do they link with/build upon your current activities?</t>
  </si>
  <si>
    <t>Explore your professional network, draw a network map of your regional and national partners; what key activities do they perform?</t>
  </si>
  <si>
    <t>Investigate their interests in working with the DRIVER+ products</t>
  </si>
  <si>
    <t>Investigate whether your network recognizes you as an expert delivering a certain DRIVER+ product</t>
  </si>
  <si>
    <t>What key partners at national international and local level would you rely upon and collaborate with? Who could complement your role, if applicable?</t>
  </si>
  <si>
    <t>Make a value gap analysis to determine what stakeholders and key clients you would need to reach</t>
  </si>
  <si>
    <t>Identify other DRIVER+ CoEs that could act as potential partners</t>
  </si>
  <si>
    <t>Investigate which roles, responsibilities and competencies are needed</t>
  </si>
  <si>
    <t>Investigate whether your organisation has (already) sufficient personnel with the necessary skills and knowledge to deliver a certain DRIVER+ product</t>
  </si>
  <si>
    <t>Investigate whether hardware/software is needed to deliver a certain DRIVER+ product</t>
  </si>
  <si>
    <t>Investigate which technical requirements are associated with which DRIVER+ product</t>
  </si>
  <si>
    <t>What is needed for performance and maintenance of which DRIVER+ product related tools and systems?</t>
  </si>
  <si>
    <t>How much effort, time and money will it take to host and maintain the software (if applicable)?</t>
  </si>
  <si>
    <t>What is your relationship to local and national decision-makers in the domain of crisis management?</t>
  </si>
  <si>
    <t>How would the national government see your involvement and role as a CoE?</t>
  </si>
  <si>
    <t>How would you describe your relationship with relevant institutions as well as other operators (level of decentralisation, public/private partnerships etc.)</t>
  </si>
  <si>
    <t>Which DRIVER+ product(s) would help you better achieve your organisational goals?</t>
  </si>
  <si>
    <t>Which DRIVER+ products(s) would enhance your organisational reputation?</t>
  </si>
  <si>
    <t>What value would it bring to you becoming a DRIVER+ CoE?</t>
  </si>
  <si>
    <t>Investigate whether your organization has the ambition to operate as a regional hub, and beyond national borders</t>
  </si>
  <si>
    <t>Do you want to cover the broad spectrum of disaster risk reduction, or focus on a specific type of hazard/risk?</t>
  </si>
  <si>
    <t>Identify users and stakeholder needs (in the context within which you operate) and determine how the DRIVER+ output might fill those needs</t>
  </si>
  <si>
    <t>Identify your unique selling points</t>
  </si>
  <si>
    <t>Explore potential user groups, like CM organisations/practitioner organisations</t>
  </si>
  <si>
    <t>Identify existing costumers/users and see which new ones you might reach with the DRIVER+ product(s)</t>
  </si>
  <si>
    <t>Do they recognize your organisation as the expert centre? Do they trust you in this?</t>
  </si>
  <si>
    <t>Would they be willing to cover the costs?</t>
  </si>
  <si>
    <t>What channels are you currently using to inform your users/costumers about your products, activities or services?</t>
  </si>
  <si>
    <t>Are these sufficient to reach (new) users?</t>
  </si>
  <si>
    <t>Investigate whether your organisation has the right connections with potential user groups, like crisis management and practitioner organisations, relevant research communities (RTOs) and solution providers</t>
  </si>
  <si>
    <t>What type of relationship(s) do you want to establish?</t>
  </si>
  <si>
    <t>How compatible are you and how would you plan to involve them?</t>
  </si>
  <si>
    <t>Investigate what are the most important costs inherent in your business model?</t>
  </si>
  <si>
    <t>Which Key resources and Key Activities are most expensive?</t>
  </si>
  <si>
    <t>Which DRIVER+ product(s) would enable your organisation to cover costs?</t>
  </si>
  <si>
    <t>Which national/public funding can help cover costs?</t>
  </si>
  <si>
    <t>Can you secure public funding? If yes, which one(s)?</t>
  </si>
  <si>
    <t>Can you monetize your services?</t>
  </si>
  <si>
    <t>Identify national or public funding sources that can be used to help cover costs</t>
  </si>
  <si>
    <t>Identify potential other revenue streams from users for added-value services through fixed or dynamic pricing</t>
  </si>
  <si>
    <t>Describe which key activities you would foresee and explain why you would be able to implement these as a CoE</t>
  </si>
  <si>
    <t>Questions:</t>
  </si>
  <si>
    <t>Describe who are your key partners and their added value</t>
  </si>
  <si>
    <t>Describe which human and physical resources you have in house, and whether you have any concerns</t>
  </si>
  <si>
    <t>Describe the support you would need from national decision-makers, other institutions and other operators to deliver the DRIVER+ products</t>
  </si>
  <si>
    <t>Describe why you would be well-placed to operate as a CoE, and what your value proposition is</t>
  </si>
  <si>
    <t>Describe the potential users that you expect, and how they would benefit from your services</t>
  </si>
  <si>
    <t>Describe by which (new) channels your users and partners can be reached in the best way(s)</t>
  </si>
  <si>
    <t>Describe how you maintain and expand relationships with other organisations operating in your field</t>
  </si>
  <si>
    <t>Describe the expected costs and benefits/funding that you foresee when operating as a CoE</t>
  </si>
  <si>
    <t>1. How well do you know the key activities for the selected DRIVER+ product(s)?</t>
  </si>
  <si>
    <t>2. How well positioned is your organisation to deliver the foreseen key activities?</t>
  </si>
  <si>
    <t xml:space="preserve">1. How well do you know which key partners your organisations needs to collaborate with? </t>
  </si>
  <si>
    <t>2. How well positioned is your organisation to connect with the intended key partners?</t>
  </si>
  <si>
    <t>1. How well do you know what resources are needed to deliver the intended DRIVER+ product(s)?</t>
  </si>
  <si>
    <t>2. How well positioned are your organisation’s human/physical resources to deliver these product(s)?</t>
  </si>
  <si>
    <t>1. How well do you know who needs to support you?</t>
  </si>
  <si>
    <t>2. How well positioned is your organisation to (re)establish these relationships?</t>
  </si>
  <si>
    <t>1. How well do you know the value of your organisation in becoming a CoE?</t>
  </si>
  <si>
    <t>2. To what extent would other organisations recognise your value proposition?</t>
  </si>
  <si>
    <t>1. How well do you know who your potential user groups are?</t>
  </si>
  <si>
    <t>2. How well positioned are you to engage potential user groups?</t>
  </si>
  <si>
    <t>1. How well do you know which (new) channels your organisation needs to reach users/partners?</t>
  </si>
  <si>
    <t>2. How well positioned is your organisation to use these (new) channels?</t>
  </si>
  <si>
    <t>1. How well do you know which relationships you want to establish or strengthen?</t>
  </si>
  <si>
    <t>2. How well positioned is your organisation to (re)establish these connections?</t>
  </si>
  <si>
    <t>1. How well do you know the costs, funding sources, and potential revenue streams?</t>
  </si>
  <si>
    <t>2. How well positioned is your organisation to cover costs, secure funding, and monetise services?</t>
  </si>
  <si>
    <t>1. How well prepared is your organisation to deliver the key activities?</t>
  </si>
  <si>
    <t>Question:</t>
  </si>
  <si>
    <t>List the key activities that you have decided to implement, and how you will do this</t>
  </si>
  <si>
    <t>List which partners need to support your activities</t>
  </si>
  <si>
    <t>Describe the human and physical resources you have in place</t>
  </si>
  <si>
    <t>Describe the refined value proposition, including your unique selling points</t>
  </si>
  <si>
    <t>List key users of your products</t>
  </si>
  <si>
    <t>List selected channels to reach the users</t>
  </si>
  <si>
    <t>Describe your engagement strategy and engagement tools</t>
  </si>
  <si>
    <t>Specify the expected costs and benefits/funding that you foresee when operating as a CoE</t>
  </si>
  <si>
    <t>1. How well established are your relationships with these partners?</t>
  </si>
  <si>
    <t>2. How well established are the working arrangements with these partners?</t>
  </si>
  <si>
    <t>1. How well suited are these human and physical resources?</t>
  </si>
  <si>
    <t>2. How well developed is the performance and maintenance plan?</t>
  </si>
  <si>
    <t>1. How well connected is your organisation with them?</t>
  </si>
  <si>
    <t>2. How suitable are those institutions to support you?</t>
  </si>
  <si>
    <t>1. How well defined are your key messages?</t>
  </si>
  <si>
    <t>2. To what extent do other organisations recognise your value proposition?</t>
  </si>
  <si>
    <t>1. How well connected is your organisation to these users?</t>
  </si>
  <si>
    <t>2. How well developed is your engagement strategy?</t>
  </si>
  <si>
    <t>1. How well is the outreach strategy developed?</t>
  </si>
  <si>
    <t>2. To what extent do other organisations interact with you?</t>
  </si>
  <si>
    <t>1. How well are (new) user relationships established?</t>
  </si>
  <si>
    <t>2. How well-balanced are the cost and revenue streams?</t>
  </si>
  <si>
    <t>Determine activities that could be performed with the chosen DRIVER+ product</t>
  </si>
  <si>
    <t>Concretely define and elaborate in more detail the list of (new) activities to perform</t>
  </si>
  <si>
    <t>Prepare an action plan to deliver on the activities as outlined in stage 1</t>
  </si>
  <si>
    <t>Choose key partners based on the outcome of stage 1</t>
  </si>
  <si>
    <t>List the key activities which potential partners could perform to support and complement the work of the CoE</t>
  </si>
  <si>
    <t>Establish clear relationships and define collaboration mechanisms with current and possibly new partners at local, national and EU level</t>
  </si>
  <si>
    <t>Engage in network activities needed to improve or to extend collaboration with other organisations operating in the same field</t>
  </si>
  <si>
    <t>Build links with other DRIVER+ CoE’s, either to coordinate efforts or simply to learn from their experience and know-how</t>
  </si>
  <si>
    <t>Establish contacts and improve coordination with existing communities of practice such as CMINE (https://www.driver-project.eu/cmine-project/)</t>
  </si>
  <si>
    <t xml:space="preserve"> Specify what key resources your chosen DRIVER+ products require</t>
  </si>
  <si>
    <t>Prepare a table of staff, their competences, and their current responsibilities</t>
  </si>
  <si>
    <t>Identify key gaps based on the required resources for the selected DRIVER+ output</t>
  </si>
  <si>
    <t xml:space="preserve"> If required, prepare job descriptions for new staff required to deliver on the DRIVER+ output</t>
  </si>
  <si>
    <t>Hire new personnel and train current staff for new roles and responsibilities (the training module developed within DRIVER+ is a key asset in this respect)</t>
  </si>
  <si>
    <t>Prepare training strategy on DRIVER+ outputs for your staff</t>
  </si>
  <si>
    <t>If working with the Test-bed infrastructure or Portfolio of Solutions: Identify missing hardware and software requirements</t>
  </si>
  <si>
    <t>Develop a performance and maintenance plan for the DRIVER+ output related tools and systems</t>
  </si>
  <si>
    <t>Install and test software</t>
  </si>
  <si>
    <t>Prepare a performance and maintenance plan</t>
  </si>
  <si>
    <t>If working with the Test-bed infrastructure or Portfolio of Solutions: develop a technical plan to have the required hardware and software in place</t>
  </si>
  <si>
    <t>If working with the Test-bed infrastructure or Portfolio of Solutions: prepare purchase orders for new hardware and/or install required software</t>
  </si>
  <si>
    <t>Secure buy-in and support by competent authorities</t>
  </si>
  <si>
    <t xml:space="preserve"> Engage organisations from which recognition or permissions would be required (ministries, local authorities, etc.)</t>
  </si>
  <si>
    <t>Refine the added value of the chosen DRIVER+ output</t>
  </si>
  <si>
    <t>Define key messages based on the value proposition, which will become a part of the engagement strategy</t>
  </si>
  <si>
    <t>Formulate the goal of the CoE in alignment with organisational strengths and ambitions</t>
  </si>
  <si>
    <t>Get in touch with these potential user groups and develop/strengthen relationships with them</t>
  </si>
  <si>
    <t>Perform a segmentation analysis of users to define specific needs and key messages, which should be included in the engagement strategy</t>
  </si>
  <si>
    <t>Select key user(s) who may be external standard bearer(s) in the CM domain providing the DRIVER+ product with added credibility</t>
  </si>
  <si>
    <t>Implement new channels where relevant</t>
  </si>
  <si>
    <t>Prepare an outreach strategy to users, which includes a list of channels such as newsletters, face-to-face meetings, conferences and social media</t>
  </si>
  <si>
    <t>Select through which channels (online and physical) users can be reached best (mailing lists, newsletters, meetings, etc.)</t>
  </si>
  <si>
    <t>Specify the type of relationships that should be established with users</t>
  </si>
  <si>
    <t>Establish or strengthen ties with research community, civil society, private sector; depending on specific ambitions and outputs that shall be adopted</t>
  </si>
  <si>
    <t>Develop technical documentation for user support</t>
  </si>
  <si>
    <t>Develop documentation for marketing activities, in cases where added-value materials are being sold</t>
  </si>
  <si>
    <t>Refine budget prepared in stage 1</t>
  </si>
  <si>
    <t>Based on the key resources, prepare an overview of estimated costs for both human and technical resources</t>
  </si>
  <si>
    <t>Make a financial plan on the human resources and software/hardware that need to be in place to operate such output</t>
  </si>
  <si>
    <t>Determine revenues for value-added services or membership costs, pricing strategy</t>
  </si>
  <si>
    <t>Agreement on budget lines from public sources</t>
  </si>
  <si>
    <t>Choose the best way to cover these costs of delivering the DRIVER+ output(s) and develop a plan to achieve this</t>
  </si>
  <si>
    <t>Assessment summary stages 1 and 2</t>
  </si>
  <si>
    <t>1.1</t>
  </si>
  <si>
    <t>1.2</t>
  </si>
  <si>
    <t>Key partners</t>
  </si>
  <si>
    <t>1.3</t>
  </si>
  <si>
    <t>1.4</t>
  </si>
  <si>
    <t>Governance</t>
  </si>
  <si>
    <t>1.5</t>
  </si>
  <si>
    <t>1.6</t>
  </si>
  <si>
    <t>Users</t>
  </si>
  <si>
    <t>1.7</t>
  </si>
  <si>
    <t>1.8</t>
  </si>
  <si>
    <t>User relationships</t>
  </si>
  <si>
    <t>1.9</t>
  </si>
  <si>
    <t>Cost and revenue streams</t>
  </si>
  <si>
    <t>Suitability of becoming a CoE based on provided answers</t>
  </si>
  <si>
    <t>Overgenomen waarde van stage 1</t>
  </si>
  <si>
    <t>Overall preparedness of becoming a CoE based on provided answers</t>
  </si>
  <si>
    <t>2.1</t>
  </si>
  <si>
    <t>2.2</t>
  </si>
  <si>
    <t>2.3</t>
  </si>
  <si>
    <t>2.4</t>
  </si>
  <si>
    <t>2.5</t>
  </si>
  <si>
    <t>2.6</t>
  </si>
  <si>
    <t>2.7</t>
  </si>
  <si>
    <t>2.8</t>
  </si>
  <si>
    <t>2.9</t>
  </si>
  <si>
    <t>This rating counts twice</t>
  </si>
  <si>
    <t>Points of  contact:</t>
  </si>
  <si>
    <t>mailto:lisette.dekoning@tno.nl</t>
  </si>
  <si>
    <t>mailto:agnese.macaluso@ecorys.com</t>
  </si>
  <si>
    <t>You are free to share (copy and redistribute the material in any medium or format) and adapt (remix, transform, and build upon the material). You must give appropriate credit, provide a link to the license, and indicate if changes were made. You may do so in any reasonable manner, but not in any way that suggests the licensor endorses you or your use. You may not use the material for commercial purposes. You may not apply legal terms or technological measures that legally restrict others from doing anything the license permits.</t>
  </si>
  <si>
    <t>© 2020 This DRIVER+ CoE Assessment Tool is the property of TNO and Ecorys. All rights relevant to the use of this tool are determined by the license scheme: Creative Commons Attribution-NonCommercial 4.0 International. For more details, see: https://creativecommons.org/licenses/by-nc/4.0/</t>
  </si>
  <si>
    <t>12 March 2020</t>
  </si>
  <si>
    <t>This toolkit is based on the business model canvas (BMC; Osterwalder &amp; Pigneur, 2010). This model, that consists of building blocks, has been adapted to the use in the crisis management domain. For each building block guiding questions and suggestions have been formulated, which the user assists in performing a self-assessment of his/her organisation.</t>
  </si>
  <si>
    <t>1.0</t>
  </si>
  <si>
    <t>The DRIVER+ project leading to these results has received funding from the European Union’s Seventh Framework Programme for research, technological development and demonstration under the Grant Agreement No 607798. The information and views set out in this document are those of the authors and do not necessarily reflect the official opinion of the European Union.</t>
  </si>
  <si>
    <t>Neither the European Union institutions and bodies nor any person acting on their behalf may be held responsible for the use which may be made of the information contained therein.</t>
  </si>
  <si>
    <t>Revenue streams</t>
  </si>
  <si>
    <t>1. How well are cost and revenue streams arranged?</t>
  </si>
  <si>
    <t>Evaluate the state of your relationships with key decision-makers at national level</t>
  </si>
  <si>
    <t>Make sure political changes do not affect your strategy and position</t>
  </si>
  <si>
    <t>Develop new relationships with emerging actors and decision-makers</t>
  </si>
  <si>
    <t>Evaluate goal and process of the CoE: Is it still aligned with your organisation? Is the added value as expected? What adjustments are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</si>
</sst>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Calibri"/>
      <family val="2"/>
      <scheme val="minor"/>
    </font>
    <font>
      <b/>
      <sz val="10"/>
      <name val="Arial"/>
      <family val="2"/>
    </font>
    <font>
      <sz val="10"/>
      <color theme="1"/>
      <name val="Arial"/>
      <family val="2"/>
    </font>
    <font>
      <sz val="11"/>
      <color theme="1"/>
      <name val="Calibri"/>
      <family val="2"/>
      <scheme val="minor"/>
    </font>
    <font>
      <sz val="10"/>
      <name val="Arial"/>
      <family val="2"/>
    </font>
    <font>
      <b/>
      <u/>
      <sz val="10"/>
      <name val="Arial"/>
      <family val="2"/>
    </font>
    <font>
      <i/>
      <sz val="10"/>
      <name val="Arial"/>
      <family val="2"/>
    </font>
    <font>
      <b/>
      <sz val="10"/>
      <color theme="4" tint="-0.249977111117893"/>
      <name val="Arial"/>
      <family val="2"/>
    </font>
    <font>
      <sz val="11"/>
      <color theme="1"/>
      <name val="Calibri"/>
      <family val="2"/>
      <scheme val="minor"/>
    </font>
    <font>
      <sz val="11"/>
      <color theme="1"/>
      <name val="Arial"/>
      <family val="2"/>
    </font>
    <font>
      <sz val="10"/>
      <color theme="1"/>
      <name val="Arial"/>
      <family val="2"/>
    </font>
    <font>
      <sz val="10"/>
      <color theme="4" tint="-0.249977111117893"/>
      <name val="Arial"/>
      <family val="2"/>
    </font>
    <font>
      <b/>
      <sz val="10"/>
      <color rgb="FFFF0000"/>
      <name val="Arial"/>
      <family val="2"/>
    </font>
    <font>
      <sz val="11"/>
      <color rgb="FFFF0000"/>
      <name val="Calibri"/>
      <family val="2"/>
      <scheme val="minor"/>
    </font>
    <font>
      <b/>
      <sz val="10"/>
      <color rgb="FFA40000"/>
      <name val="Arial"/>
      <family val="2"/>
    </font>
    <font>
      <sz val="10"/>
      <color rgb="FFA40000"/>
      <name val="Arial"/>
      <family val="2"/>
    </font>
    <font>
      <b/>
      <sz val="16"/>
      <name val="Arial"/>
      <family val="2"/>
    </font>
    <font>
      <b/>
      <sz val="14"/>
      <color rgb="FFA40000"/>
      <name val="Arial"/>
      <family val="2"/>
    </font>
    <font>
      <sz val="10"/>
      <name val="Calibri"/>
      <family val="2"/>
      <scheme val="minor"/>
    </font>
    <font>
      <b/>
      <u/>
      <sz val="11"/>
      <color theme="1"/>
      <name val="Calibri"/>
      <family val="2"/>
      <scheme val="minor"/>
    </font>
    <font>
      <b/>
      <sz val="14"/>
      <name val="Arial"/>
      <family val="2"/>
    </font>
    <font>
      <b/>
      <u/>
      <sz val="12"/>
      <color rgb="FFA40000"/>
      <name val="Arial"/>
      <family val="2"/>
    </font>
    <font>
      <b/>
      <sz val="12"/>
      <color rgb="FFA40000"/>
      <name val="Arial"/>
      <family val="2"/>
    </font>
    <font>
      <b/>
      <u/>
      <sz val="10"/>
      <color rgb="FFA40000"/>
      <name val="Arial"/>
      <family val="2"/>
    </font>
    <font>
      <u/>
      <sz val="10"/>
      <color rgb="FFA40000"/>
      <name val="Arial"/>
      <family val="2"/>
    </font>
    <font>
      <b/>
      <sz val="12"/>
      <color theme="0"/>
      <name val="Arial"/>
      <family val="2"/>
    </font>
    <font>
      <b/>
      <sz val="10"/>
      <color rgb="FFC00000"/>
      <name val="Arial"/>
      <family val="2"/>
    </font>
    <font>
      <sz val="9"/>
      <color indexed="81"/>
      <name val="Tahoma"/>
      <family val="2"/>
    </font>
    <font>
      <b/>
      <sz val="9"/>
      <color indexed="81"/>
      <name val="Tahoma"/>
      <family val="2"/>
    </font>
    <font>
      <b/>
      <sz val="10"/>
      <color theme="1"/>
      <name val="Arial"/>
      <family val="2"/>
    </font>
    <font>
      <b/>
      <sz val="14"/>
      <color theme="0"/>
      <name val="Arial"/>
      <family val="2"/>
    </font>
    <font>
      <sz val="11"/>
      <color rgb="FF1F497D"/>
      <name val="Calibri"/>
      <family val="2"/>
      <scheme val="minor"/>
    </font>
    <font>
      <sz val="8"/>
      <color theme="1"/>
      <name val="Calibri"/>
      <family val="2"/>
      <scheme val="minor"/>
    </font>
    <font>
      <sz val="8"/>
      <color theme="1"/>
      <name val="Calibri Light"/>
      <family val="2"/>
    </font>
    <font>
      <b/>
      <sz val="12"/>
      <name val="Arial"/>
      <family val="2"/>
    </font>
    <font>
      <u/>
      <sz val="10"/>
      <color theme="1"/>
      <name val="Arial"/>
      <family val="2"/>
    </font>
    <font>
      <b/>
      <u/>
      <sz val="11"/>
      <name val="Calibri"/>
      <family val="2"/>
      <scheme val="minor"/>
    </font>
    <font>
      <sz val="11"/>
      <name val="Calibri"/>
      <family val="2"/>
      <scheme val="minor"/>
    </font>
    <font>
      <b/>
      <sz val="11"/>
      <color theme="1"/>
      <name val="Calibri"/>
      <family val="2"/>
      <scheme val="minor"/>
    </font>
    <font>
      <b/>
      <sz val="14"/>
      <color theme="1"/>
      <name val="Arial"/>
      <family val="2"/>
    </font>
    <font>
      <b/>
      <i/>
      <sz val="9"/>
      <color indexed="81"/>
      <name val="Tahoma"/>
      <family val="2"/>
    </font>
    <font>
      <b/>
      <u/>
      <sz val="9"/>
      <color indexed="81"/>
      <name val="Tahoma"/>
      <family val="2"/>
    </font>
    <font>
      <sz val="8"/>
      <color theme="1"/>
      <name val="Arial"/>
      <family val="2"/>
    </font>
    <font>
      <b/>
      <sz val="10"/>
      <color rgb="FF002060"/>
      <name val="Arial"/>
      <family val="2"/>
    </font>
    <font>
      <sz val="14"/>
      <color rgb="FF222222"/>
      <name val="Arial"/>
      <family val="2"/>
    </font>
    <font>
      <b/>
      <sz val="16"/>
      <color rgb="FF002060"/>
      <name val="Arial"/>
      <family val="2"/>
    </font>
    <font>
      <b/>
      <sz val="14"/>
      <color rgb="FF002060"/>
      <name val="Arial"/>
      <family val="2"/>
    </font>
    <font>
      <b/>
      <sz val="16"/>
      <color theme="0"/>
      <name val="Arial"/>
      <family val="2"/>
    </font>
    <font>
      <b/>
      <sz val="12"/>
      <color rgb="FF002060"/>
      <name val="Arial"/>
      <family val="2"/>
    </font>
    <font>
      <i/>
      <sz val="10"/>
      <color theme="1"/>
      <name val="Arial"/>
      <family val="2"/>
    </font>
    <font>
      <b/>
      <sz val="11"/>
      <color rgb="FFFF0000"/>
      <name val="Calibri"/>
      <family val="2"/>
      <scheme val="minor"/>
    </font>
    <font>
      <b/>
      <i/>
      <sz val="8"/>
      <color theme="1"/>
      <name val="Arial"/>
      <family val="2"/>
    </font>
    <font>
      <u/>
      <sz val="11"/>
      <color theme="10"/>
      <name val="Calibri"/>
      <family val="2"/>
      <scheme val="minor"/>
    </font>
    <font>
      <b/>
      <sz val="16"/>
      <color theme="7" tint="0.39997558519241921"/>
      <name val="Arial"/>
      <family val="2"/>
    </font>
    <font>
      <b/>
      <i/>
      <sz val="10"/>
      <color rgb="FF002060"/>
      <name val="Arial"/>
      <family val="2"/>
    </font>
    <font>
      <b/>
      <sz val="10"/>
      <color rgb="FF002060"/>
      <name val="Symbol"/>
      <family val="1"/>
      <charset val="2"/>
    </font>
    <font>
      <sz val="12"/>
      <color theme="1"/>
      <name val="Arial"/>
      <family val="2"/>
    </font>
    <font>
      <sz val="12"/>
      <name val="Arial"/>
      <family val="2"/>
    </font>
    <font>
      <sz val="12"/>
      <color theme="1"/>
      <name val="Calibri"/>
      <family val="2"/>
      <scheme val="minor"/>
    </font>
    <font>
      <b/>
      <i/>
      <sz val="9"/>
      <color theme="1"/>
      <name val="Arial"/>
      <family val="2"/>
    </font>
    <font>
      <u/>
      <sz val="10"/>
      <color rgb="FF002060"/>
      <name val="Arial"/>
      <family val="2"/>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A4000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A47BE1"/>
        <bgColor indexed="64"/>
      </patternFill>
    </fill>
    <fill>
      <patternFill patternType="solid">
        <fgColor rgb="FFC00000"/>
        <bgColor indexed="64"/>
      </patternFill>
    </fill>
    <fill>
      <patternFill patternType="solid">
        <fgColor rgb="FF0070C0"/>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4" tint="-0.499984740745262"/>
        <bgColor indexed="64"/>
      </patternFill>
    </fill>
    <fill>
      <patternFill patternType="solid">
        <fgColor theme="7" tint="0.39997558519241921"/>
        <bgColor indexed="64"/>
      </patternFill>
    </fill>
    <fill>
      <patternFill patternType="solid">
        <fgColor rgb="FF002060"/>
        <bgColor indexed="64"/>
      </patternFill>
    </fill>
    <fill>
      <patternFill patternType="solid">
        <fgColor theme="1"/>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4" fillId="0" borderId="0"/>
    <xf numFmtId="0" fontId="52" fillId="0" borderId="0" applyNumberFormat="0" applyFill="0" applyBorder="0" applyAlignment="0" applyProtection="0"/>
  </cellStyleXfs>
  <cellXfs count="359">
    <xf numFmtId="0" fontId="0" fillId="0" borderId="0" xfId="0"/>
    <xf numFmtId="0" fontId="2" fillId="0" borderId="0" xfId="0" applyFont="1" applyAlignment="1">
      <alignment vertical="center"/>
    </xf>
    <xf numFmtId="0" fontId="2" fillId="3" borderId="0" xfId="0" applyFont="1" applyFill="1" applyAlignment="1">
      <alignment vertical="center"/>
    </xf>
    <xf numFmtId="0" fontId="8" fillId="0" borderId="0" xfId="0" applyFont="1"/>
    <xf numFmtId="0" fontId="9" fillId="3" borderId="0" xfId="0" applyFont="1" applyFill="1"/>
    <xf numFmtId="0" fontId="9" fillId="0" borderId="0" xfId="0" applyFont="1"/>
    <xf numFmtId="0" fontId="10" fillId="0" borderId="0" xfId="0" applyFont="1"/>
    <xf numFmtId="0" fontId="12" fillId="3" borderId="0" xfId="0" applyFont="1" applyFill="1" applyAlignment="1">
      <alignment horizontal="center" vertical="top"/>
    </xf>
    <xf numFmtId="0" fontId="10" fillId="0" borderId="0" xfId="0" applyFont="1" applyAlignment="1">
      <alignment vertical="top"/>
    </xf>
    <xf numFmtId="0" fontId="11" fillId="3" borderId="0" xfId="0" applyFont="1" applyFill="1" applyAlignment="1">
      <alignment horizontal="right" vertical="top"/>
    </xf>
    <xf numFmtId="0" fontId="8" fillId="0" borderId="0" xfId="0" applyFont="1" applyAlignment="1">
      <alignment vertical="center"/>
    </xf>
    <xf numFmtId="0" fontId="12" fillId="3" borderId="0" xfId="0" applyFont="1" applyFill="1"/>
    <xf numFmtId="0" fontId="13" fillId="0" borderId="0" xfId="0" applyFont="1"/>
    <xf numFmtId="0" fontId="8" fillId="0" borderId="0" xfId="0" applyFont="1" applyAlignment="1">
      <alignment horizontal="center" vertical="top"/>
    </xf>
    <xf numFmtId="0" fontId="18" fillId="3" borderId="0" xfId="0" applyFont="1" applyFill="1" applyAlignment="1">
      <alignment vertical="center"/>
    </xf>
    <xf numFmtId="0" fontId="4" fillId="3" borderId="0" xfId="0" applyFont="1" applyFill="1" applyBorder="1" applyAlignment="1">
      <alignment horizontal="right" vertical="center"/>
    </xf>
    <xf numFmtId="0" fontId="15" fillId="3" borderId="0" xfId="0" applyFont="1" applyFill="1" applyBorder="1" applyAlignment="1">
      <alignment horizontal="right" vertical="center"/>
    </xf>
    <xf numFmtId="0" fontId="4" fillId="3" borderId="0" xfId="1" applyFill="1" applyBorder="1" applyAlignment="1">
      <alignment horizontal="left"/>
    </xf>
    <xf numFmtId="0" fontId="15" fillId="3" borderId="0" xfId="0" applyFont="1" applyFill="1" applyAlignment="1">
      <alignment horizontal="right" wrapText="1"/>
    </xf>
    <xf numFmtId="0" fontId="0" fillId="0" borderId="0" xfId="0" applyAlignment="1">
      <alignment horizontal="center"/>
    </xf>
    <xf numFmtId="0" fontId="19" fillId="0" borderId="0" xfId="0" applyFont="1" applyAlignment="1">
      <alignment horizontal="center"/>
    </xf>
    <xf numFmtId="0" fontId="1" fillId="3" borderId="0" xfId="1" applyFont="1" applyFill="1" applyBorder="1" applyAlignment="1">
      <alignment horizontal="left"/>
    </xf>
    <xf numFmtId="0" fontId="1" fillId="3" borderId="0" xfId="0" applyFont="1" applyFill="1" applyBorder="1" applyAlignment="1">
      <alignment horizontal="left" vertical="top" wrapText="1"/>
    </xf>
    <xf numFmtId="0" fontId="1" fillId="3" borderId="0" xfId="0" applyFont="1" applyFill="1" applyBorder="1" applyAlignment="1">
      <alignment horizontal="center" vertical="top" wrapText="1"/>
    </xf>
    <xf numFmtId="0" fontId="1" fillId="3" borderId="0" xfId="0" applyFont="1" applyFill="1" applyBorder="1" applyAlignment="1">
      <alignment horizontal="left" vertical="top"/>
    </xf>
    <xf numFmtId="0" fontId="14" fillId="3" borderId="0" xfId="0" applyFont="1" applyFill="1" applyBorder="1" applyAlignment="1">
      <alignment horizontal="left" vertical="center"/>
    </xf>
    <xf numFmtId="0" fontId="3" fillId="0" borderId="0" xfId="0" applyFont="1" applyAlignment="1">
      <alignment horizontal="center"/>
    </xf>
    <xf numFmtId="0" fontId="4" fillId="2" borderId="4" xfId="0" applyFont="1" applyFill="1" applyBorder="1" applyAlignment="1">
      <alignment horizontal="center" vertical="center"/>
    </xf>
    <xf numFmtId="0" fontId="17" fillId="3" borderId="0" xfId="0" applyFont="1" applyFill="1" applyBorder="1" applyAlignment="1">
      <alignment vertical="center"/>
    </xf>
    <xf numFmtId="0" fontId="20" fillId="3" borderId="0" xfId="0" applyFont="1" applyFill="1" applyBorder="1" applyAlignment="1">
      <alignment horizontal="right" vertical="center"/>
    </xf>
    <xf numFmtId="0" fontId="21" fillId="3" borderId="0" xfId="0" applyFont="1" applyFill="1" applyBorder="1" applyAlignment="1">
      <alignment horizontal="left" vertical="center"/>
    </xf>
    <xf numFmtId="0" fontId="22" fillId="3" borderId="0" xfId="0" applyFont="1" applyFill="1" applyBorder="1" applyAlignment="1">
      <alignment horizontal="left" vertical="center"/>
    </xf>
    <xf numFmtId="0" fontId="0" fillId="4" borderId="0" xfId="0" quotePrefix="1" applyFont="1" applyFill="1" applyAlignment="1">
      <alignment vertical="center"/>
    </xf>
    <xf numFmtId="0" fontId="4" fillId="3" borderId="0" xfId="0" applyFont="1" applyFill="1" applyBorder="1" applyAlignment="1">
      <alignment horizontal="center" vertical="center"/>
    </xf>
    <xf numFmtId="0" fontId="4" fillId="3" borderId="0" xfId="0" applyFont="1" applyFill="1" applyBorder="1" applyAlignment="1">
      <alignment horizontal="right" vertical="top"/>
    </xf>
    <xf numFmtId="0" fontId="4" fillId="3" borderId="0" xfId="1" applyFont="1" applyFill="1" applyBorder="1" applyAlignment="1">
      <alignment horizontal="left"/>
    </xf>
    <xf numFmtId="0" fontId="4" fillId="3" borderId="0" xfId="0" applyFont="1" applyFill="1" applyAlignment="1">
      <alignment vertical="center"/>
    </xf>
    <xf numFmtId="0" fontId="23" fillId="3" borderId="0" xfId="0" applyFont="1" applyFill="1" applyBorder="1" applyAlignment="1">
      <alignment horizontal="left" vertical="center"/>
    </xf>
    <xf numFmtId="0" fontId="24" fillId="3" borderId="0" xfId="0" applyFont="1" applyFill="1" applyBorder="1" applyAlignment="1">
      <alignment horizontal="left" vertical="center"/>
    </xf>
    <xf numFmtId="0" fontId="1" fillId="3" borderId="0" xfId="0" applyFont="1" applyFill="1" applyBorder="1" applyAlignment="1">
      <alignment horizontal="right" vertical="center"/>
    </xf>
    <xf numFmtId="0" fontId="4" fillId="0" borderId="0" xfId="0" applyFont="1" applyAlignment="1">
      <alignment vertical="center"/>
    </xf>
    <xf numFmtId="0" fontId="1" fillId="6" borderId="4" xfId="0" applyFont="1" applyFill="1" applyBorder="1" applyAlignment="1">
      <alignment horizontal="center" vertical="center"/>
    </xf>
    <xf numFmtId="0" fontId="0" fillId="6" borderId="0" xfId="0" applyFont="1" applyFill="1" applyAlignment="1">
      <alignment vertical="center"/>
    </xf>
    <xf numFmtId="0" fontId="4" fillId="3" borderId="0" xfId="0" applyFont="1" applyFill="1" applyBorder="1" applyAlignment="1">
      <alignment vertical="top" wrapText="1"/>
    </xf>
    <xf numFmtId="0" fontId="4" fillId="3" borderId="0" xfId="0" applyFont="1" applyFill="1" applyAlignment="1">
      <alignment vertical="top" wrapText="1"/>
    </xf>
    <xf numFmtId="0" fontId="6" fillId="3" borderId="0" xfId="0" applyFont="1" applyFill="1" applyBorder="1" applyAlignment="1">
      <alignment horizontal="right" vertical="top"/>
    </xf>
    <xf numFmtId="0" fontId="1" fillId="7" borderId="4" xfId="0" applyFont="1" applyFill="1" applyBorder="1" applyAlignment="1">
      <alignment horizontal="center" vertical="center"/>
    </xf>
    <xf numFmtId="0" fontId="0" fillId="7" borderId="0" xfId="0" applyFont="1" applyFill="1" applyAlignment="1">
      <alignment vertical="center"/>
    </xf>
    <xf numFmtId="0" fontId="14" fillId="3" borderId="0" xfId="0" applyFont="1" applyFill="1" applyBorder="1" applyAlignment="1">
      <alignment vertical="center" wrapText="1"/>
    </xf>
    <xf numFmtId="0" fontId="0" fillId="0" borderId="0" xfId="0" applyFont="1" applyFill="1" applyAlignment="1">
      <alignment vertical="center"/>
    </xf>
    <xf numFmtId="0" fontId="14" fillId="3" borderId="0" xfId="0" applyFont="1" applyFill="1" applyAlignment="1">
      <alignment horizontal="right" vertical="top"/>
    </xf>
    <xf numFmtId="0" fontId="14" fillId="3" borderId="0" xfId="0" applyFont="1" applyFill="1" applyAlignment="1">
      <alignment horizontal="left" vertical="top" indent="1"/>
    </xf>
    <xf numFmtId="0" fontId="1" fillId="4" borderId="4" xfId="0" applyFont="1" applyFill="1" applyBorder="1" applyAlignment="1">
      <alignment horizontal="center" vertical="center"/>
    </xf>
    <xf numFmtId="0" fontId="0" fillId="0" borderId="0" xfId="0" applyFont="1" applyAlignment="1">
      <alignment vertical="center"/>
    </xf>
    <xf numFmtId="0" fontId="3" fillId="0" borderId="0" xfId="0" applyFont="1"/>
    <xf numFmtId="0" fontId="0" fillId="4" borderId="0" xfId="0" applyFill="1"/>
    <xf numFmtId="0" fontId="31" fillId="4" borderId="0" xfId="0" applyFont="1" applyFill="1"/>
    <xf numFmtId="0" fontId="32" fillId="0" borderId="0" xfId="0" applyFont="1" applyAlignment="1">
      <alignment vertical="center"/>
    </xf>
    <xf numFmtId="0" fontId="33" fillId="0" borderId="0" xfId="0" applyFont="1" applyAlignment="1">
      <alignment horizontal="left" vertical="center" indent="5"/>
    </xf>
    <xf numFmtId="0" fontId="32" fillId="0" borderId="0" xfId="0" applyFont="1"/>
    <xf numFmtId="0" fontId="2" fillId="4" borderId="0" xfId="0" applyFont="1" applyFill="1" applyAlignment="1">
      <alignment vertical="center"/>
    </xf>
    <xf numFmtId="0" fontId="0" fillId="4" borderId="0" xfId="0" applyFont="1" applyFill="1" applyAlignment="1">
      <alignment vertical="center"/>
    </xf>
    <xf numFmtId="0" fontId="0" fillId="0" borderId="0" xfId="0" applyFont="1"/>
    <xf numFmtId="0" fontId="6" fillId="3" borderId="0" xfId="0" applyFont="1" applyFill="1" applyBorder="1" applyAlignment="1">
      <alignment horizontal="left" vertical="top"/>
    </xf>
    <xf numFmtId="0" fontId="4" fillId="3" borderId="0" xfId="0" applyFont="1" applyFill="1" applyBorder="1" applyAlignment="1">
      <alignment vertical="center"/>
    </xf>
    <xf numFmtId="0" fontId="29" fillId="3" borderId="0" xfId="0" applyFont="1" applyFill="1" applyBorder="1" applyAlignment="1">
      <alignment horizontal="left" vertical="top"/>
    </xf>
    <xf numFmtId="0" fontId="29" fillId="3" borderId="0" xfId="0" applyFont="1" applyFill="1" applyBorder="1" applyAlignment="1">
      <alignment horizontal="left"/>
    </xf>
    <xf numFmtId="0" fontId="5" fillId="3" borderId="0" xfId="1" applyFont="1" applyFill="1" applyBorder="1" applyAlignment="1">
      <alignment horizontal="left"/>
    </xf>
    <xf numFmtId="0" fontId="5" fillId="3" borderId="0" xfId="0" applyFont="1" applyFill="1" applyBorder="1" applyAlignment="1">
      <alignment horizontal="center" vertical="center"/>
    </xf>
    <xf numFmtId="0" fontId="2" fillId="3" borderId="0" xfId="0" applyFont="1" applyFill="1" applyBorder="1" applyAlignment="1">
      <alignment vertical="top"/>
    </xf>
    <xf numFmtId="0" fontId="14" fillId="3" borderId="0" xfId="0" applyFont="1" applyFill="1" applyBorder="1" applyAlignment="1">
      <alignment horizontal="right" vertical="top"/>
    </xf>
    <xf numFmtId="0" fontId="14" fillId="3" borderId="0" xfId="0" applyFont="1" applyFill="1" applyAlignment="1">
      <alignment horizontal="right"/>
    </xf>
    <xf numFmtId="0" fontId="34" fillId="3" borderId="0" xfId="0" applyFont="1" applyFill="1" applyAlignment="1">
      <alignment horizontal="left" vertical="top"/>
    </xf>
    <xf numFmtId="0" fontId="14" fillId="3" borderId="0" xfId="0" applyFont="1" applyFill="1" applyAlignment="1">
      <alignment vertical="top"/>
    </xf>
    <xf numFmtId="0" fontId="14" fillId="3" borderId="0" xfId="0" applyFont="1" applyFill="1" applyBorder="1" applyAlignment="1">
      <alignment horizontal="left" vertical="top"/>
    </xf>
    <xf numFmtId="0" fontId="2" fillId="3" borderId="0" xfId="0" applyFont="1" applyFill="1" applyAlignment="1">
      <alignment horizontal="right" vertical="top"/>
    </xf>
    <xf numFmtId="0" fontId="35" fillId="3" borderId="0" xfId="0" applyFont="1" applyFill="1" applyAlignment="1">
      <alignment horizontal="right" vertical="top"/>
    </xf>
    <xf numFmtId="0" fontId="2" fillId="0" borderId="0" xfId="0" applyFont="1" applyFill="1" applyAlignment="1">
      <alignment vertical="top"/>
    </xf>
    <xf numFmtId="0" fontId="1" fillId="0" borderId="0" xfId="0" applyFont="1" applyFill="1" applyBorder="1" applyAlignment="1">
      <alignment horizontal="center" vertical="center"/>
    </xf>
    <xf numFmtId="0" fontId="4" fillId="3" borderId="0" xfId="0" applyFont="1" applyFill="1" applyAlignment="1">
      <alignment horizontal="right" vertical="top"/>
    </xf>
    <xf numFmtId="0" fontId="2" fillId="3" borderId="0" xfId="0" applyFont="1" applyFill="1" applyAlignment="1">
      <alignment vertical="top"/>
    </xf>
    <xf numFmtId="0" fontId="4" fillId="3" borderId="0" xfId="0" applyFont="1" applyFill="1" applyAlignment="1">
      <alignment horizontal="left" vertical="top"/>
    </xf>
    <xf numFmtId="0" fontId="0" fillId="0" borderId="0" xfId="0" applyAlignment="1">
      <alignment horizontal="left" vertical="center" indent="1"/>
    </xf>
    <xf numFmtId="0" fontId="31" fillId="0" borderId="0" xfId="0" applyFont="1" applyAlignment="1">
      <alignment horizontal="left" vertical="center" indent="1"/>
    </xf>
    <xf numFmtId="0" fontId="36" fillId="0" borderId="0" xfId="1" applyFont="1" applyAlignment="1">
      <alignment horizontal="center"/>
    </xf>
    <xf numFmtId="0" fontId="37" fillId="0" borderId="0" xfId="1" applyFont="1" applyAlignment="1">
      <alignment horizontal="center"/>
    </xf>
    <xf numFmtId="0" fontId="37" fillId="0" borderId="0" xfId="1" quotePrefix="1" applyFont="1" applyAlignment="1">
      <alignment horizontal="center"/>
    </xf>
    <xf numFmtId="0" fontId="36" fillId="0" borderId="0" xfId="1" applyFont="1" applyFill="1" applyAlignment="1">
      <alignment horizontal="center"/>
    </xf>
    <xf numFmtId="0" fontId="3" fillId="0" borderId="0" xfId="0" quotePrefix="1" applyFont="1" applyAlignment="1">
      <alignment horizontal="center" vertical="center"/>
    </xf>
    <xf numFmtId="0" fontId="37" fillId="0" borderId="0" xfId="1" applyFont="1" applyFill="1" applyAlignment="1">
      <alignment horizontal="center"/>
    </xf>
    <xf numFmtId="0" fontId="3" fillId="0" borderId="0" xfId="0" applyFont="1" applyFill="1"/>
    <xf numFmtId="0" fontId="3" fillId="0" borderId="0" xfId="0" quotePrefix="1" applyFont="1" applyAlignment="1">
      <alignment horizontal="center"/>
    </xf>
    <xf numFmtId="0" fontId="37" fillId="0" borderId="0" xfId="1" applyFont="1" applyAlignment="1">
      <alignment horizontal="left"/>
    </xf>
    <xf numFmtId="0" fontId="0" fillId="11" borderId="4" xfId="0" applyFill="1" applyBorder="1" applyAlignment="1">
      <alignment horizontal="center"/>
    </xf>
    <xf numFmtId="0" fontId="0" fillId="10" borderId="4" xfId="0" applyFill="1" applyBorder="1" applyAlignment="1">
      <alignment horizontal="center"/>
    </xf>
    <xf numFmtId="0" fontId="0" fillId="4" borderId="4" xfId="0" applyFill="1" applyBorder="1" applyAlignment="1">
      <alignment horizontal="center"/>
    </xf>
    <xf numFmtId="0" fontId="0" fillId="15" borderId="4" xfId="0" applyFill="1" applyBorder="1" applyAlignment="1">
      <alignment horizontal="center"/>
    </xf>
    <xf numFmtId="0" fontId="0" fillId="9" borderId="4" xfId="0" applyFill="1" applyBorder="1" applyAlignment="1">
      <alignment horizontal="center"/>
    </xf>
    <xf numFmtId="0" fontId="3" fillId="16" borderId="4" xfId="0" applyFont="1" applyFill="1" applyBorder="1"/>
    <xf numFmtId="0" fontId="3" fillId="6" borderId="4" xfId="0" applyFont="1" applyFill="1" applyBorder="1"/>
    <xf numFmtId="0" fontId="3" fillId="14" borderId="4" xfId="0" applyFont="1" applyFill="1" applyBorder="1"/>
    <xf numFmtId="0" fontId="3" fillId="12" borderId="4" xfId="0" applyFont="1" applyFill="1" applyBorder="1"/>
    <xf numFmtId="0" fontId="3" fillId="13" borderId="4" xfId="0" applyFont="1" applyFill="1" applyBorder="1"/>
    <xf numFmtId="0" fontId="3" fillId="11" borderId="4" xfId="0" applyFont="1" applyFill="1" applyBorder="1"/>
    <xf numFmtId="0" fontId="38" fillId="3" borderId="13" xfId="0" applyFont="1" applyFill="1" applyBorder="1" applyAlignment="1">
      <alignment horizontal="center" vertical="center"/>
    </xf>
    <xf numFmtId="0" fontId="20" fillId="3" borderId="13" xfId="0" applyFont="1" applyFill="1" applyBorder="1" applyAlignment="1">
      <alignment horizontal="center" vertical="center"/>
    </xf>
    <xf numFmtId="0" fontId="39" fillId="3" borderId="13" xfId="0" applyFont="1" applyFill="1" applyBorder="1" applyAlignment="1">
      <alignment horizontal="center" vertical="center"/>
    </xf>
    <xf numFmtId="0" fontId="4" fillId="2" borderId="4" xfId="0" applyFont="1" applyFill="1" applyBorder="1" applyAlignment="1" applyProtection="1">
      <alignment horizontal="center" vertical="center"/>
      <protection locked="0"/>
    </xf>
    <xf numFmtId="49" fontId="4" fillId="2" borderId="4" xfId="0" applyNumberFormat="1" applyFont="1" applyFill="1" applyBorder="1" applyAlignment="1" applyProtection="1">
      <alignment horizontal="left" vertical="center"/>
      <protection locked="0"/>
    </xf>
    <xf numFmtId="0" fontId="4" fillId="2" borderId="4"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protection locked="0"/>
    </xf>
    <xf numFmtId="0" fontId="0" fillId="0" borderId="4" xfId="0" applyBorder="1" applyAlignment="1" applyProtection="1">
      <alignment horizontal="center"/>
      <protection locked="0"/>
    </xf>
    <xf numFmtId="0" fontId="0" fillId="0" borderId="0" xfId="0" applyFont="1" applyAlignment="1">
      <alignment horizontal="center"/>
    </xf>
    <xf numFmtId="0" fontId="0" fillId="0" borderId="0" xfId="0" quotePrefix="1" applyAlignment="1">
      <alignment horizontal="center"/>
    </xf>
    <xf numFmtId="0" fontId="42" fillId="0" borderId="0" xfId="0" applyFont="1" applyAlignment="1">
      <alignment vertical="top"/>
    </xf>
    <xf numFmtId="0" fontId="0" fillId="0" borderId="0" xfId="0" applyFont="1" applyFill="1" applyBorder="1"/>
    <xf numFmtId="0" fontId="44" fillId="0" borderId="0" xfId="0" applyFont="1"/>
    <xf numFmtId="0" fontId="43" fillId="3" borderId="0" xfId="0" applyFont="1" applyFill="1" applyBorder="1" applyAlignment="1">
      <alignment horizontal="right" vertical="center"/>
    </xf>
    <xf numFmtId="0" fontId="43" fillId="3" borderId="0" xfId="0" applyFont="1" applyFill="1" applyBorder="1" applyAlignment="1">
      <alignment horizontal="left" vertical="center"/>
    </xf>
    <xf numFmtId="0" fontId="3" fillId="3" borderId="0" xfId="0" applyFont="1" applyFill="1"/>
    <xf numFmtId="0" fontId="3" fillId="3" borderId="0" xfId="0" applyFont="1" applyFill="1" applyAlignment="1">
      <alignment vertical="top"/>
    </xf>
    <xf numFmtId="0" fontId="3" fillId="3" borderId="0" xfId="0" applyFont="1" applyFill="1" applyAlignment="1">
      <alignment horizontal="center" vertical="top"/>
    </xf>
    <xf numFmtId="0" fontId="1" fillId="3" borderId="0" xfId="0" applyFont="1" applyFill="1" applyAlignment="1">
      <alignment horizontal="center" vertical="top"/>
    </xf>
    <xf numFmtId="0" fontId="2" fillId="3" borderId="0" xfId="0" applyFont="1" applyFill="1" applyAlignment="1">
      <alignment horizontal="center" vertical="top"/>
    </xf>
    <xf numFmtId="0" fontId="2" fillId="0" borderId="0" xfId="0" applyFont="1" applyAlignment="1">
      <alignment vertical="top"/>
    </xf>
    <xf numFmtId="0" fontId="3" fillId="3" borderId="0" xfId="0" applyFont="1" applyFill="1" applyAlignment="1">
      <alignment vertical="center"/>
    </xf>
    <xf numFmtId="0" fontId="3" fillId="0" borderId="0" xfId="0" applyFont="1" applyAlignment="1">
      <alignment vertical="center"/>
    </xf>
    <xf numFmtId="0" fontId="2" fillId="3" borderId="0" xfId="0" applyFont="1" applyFill="1"/>
    <xf numFmtId="0" fontId="4" fillId="3" borderId="0" xfId="0" applyFont="1" applyFill="1" applyAlignment="1">
      <alignment horizontal="center" vertical="top"/>
    </xf>
    <xf numFmtId="0" fontId="4" fillId="3" borderId="0" xfId="0" applyFont="1" applyFill="1" applyAlignment="1">
      <alignment vertical="top"/>
    </xf>
    <xf numFmtId="0" fontId="2" fillId="0" borderId="0" xfId="0" applyFont="1"/>
    <xf numFmtId="0" fontId="2" fillId="3" borderId="0" xfId="0" applyFont="1" applyFill="1" applyBorder="1"/>
    <xf numFmtId="0" fontId="2" fillId="3" borderId="0" xfId="0" applyFont="1" applyFill="1" applyBorder="1" applyAlignment="1">
      <alignment horizontal="center" vertical="top"/>
    </xf>
    <xf numFmtId="0" fontId="3" fillId="3" borderId="0" xfId="0" applyFont="1" applyFill="1" applyBorder="1"/>
    <xf numFmtId="0" fontId="2" fillId="0" borderId="0" xfId="0" applyFont="1" applyAlignment="1">
      <alignment horizontal="center" vertical="top"/>
    </xf>
    <xf numFmtId="0" fontId="3" fillId="4" borderId="0" xfId="0" applyFont="1" applyFill="1" applyAlignment="1">
      <alignment vertical="center"/>
    </xf>
    <xf numFmtId="0" fontId="3" fillId="0" borderId="0" xfId="0" applyFont="1" applyFill="1" applyAlignment="1">
      <alignment vertical="center"/>
    </xf>
    <xf numFmtId="0" fontId="2" fillId="3" borderId="0" xfId="0" applyFont="1" applyFill="1" applyBorder="1" applyAlignment="1">
      <alignment horizontal="left" vertical="top"/>
    </xf>
    <xf numFmtId="0" fontId="43" fillId="3" borderId="0" xfId="0" applyFont="1" applyFill="1" applyAlignment="1">
      <alignment horizontal="right" vertical="center"/>
    </xf>
    <xf numFmtId="0" fontId="2" fillId="3" borderId="0" xfId="0" applyFont="1" applyFill="1" applyAlignment="1">
      <alignment horizontal="left"/>
    </xf>
    <xf numFmtId="0" fontId="5" fillId="0" borderId="0" xfId="1" applyFont="1" applyAlignment="1">
      <alignment horizontal="center"/>
    </xf>
    <xf numFmtId="0" fontId="4" fillId="0" borderId="0" xfId="1" applyFont="1" applyAlignment="1">
      <alignment horizontal="center"/>
    </xf>
    <xf numFmtId="0" fontId="4" fillId="0" borderId="0" xfId="1" applyAlignment="1">
      <alignment horizontal="center"/>
    </xf>
    <xf numFmtId="0" fontId="2" fillId="3" borderId="0" xfId="0" applyFont="1" applyFill="1" applyAlignment="1">
      <alignment horizontal="left" vertical="center"/>
    </xf>
    <xf numFmtId="0" fontId="2" fillId="0" borderId="0" xfId="0" applyFont="1" applyBorder="1"/>
    <xf numFmtId="0" fontId="1" fillId="3" borderId="0" xfId="0" applyFont="1" applyFill="1" applyAlignment="1">
      <alignment horizontal="center" vertical="center"/>
    </xf>
    <xf numFmtId="0" fontId="4" fillId="3" borderId="0" xfId="0" applyFont="1" applyFill="1" applyAlignment="1">
      <alignment horizontal="center" vertical="top" wrapText="1"/>
    </xf>
    <xf numFmtId="0" fontId="4" fillId="3" borderId="0" xfId="0" applyFont="1" applyFill="1" applyAlignment="1">
      <alignment horizontal="right" vertical="top" wrapText="1"/>
    </xf>
    <xf numFmtId="0" fontId="4" fillId="3" borderId="0" xfId="0" applyFont="1" applyFill="1" applyBorder="1" applyAlignment="1">
      <alignment horizontal="right" vertical="top" wrapText="1"/>
    </xf>
    <xf numFmtId="0" fontId="4" fillId="3" borderId="0" xfId="0" applyFont="1" applyFill="1" applyBorder="1" applyAlignment="1">
      <alignment horizontal="left" vertical="center"/>
    </xf>
    <xf numFmtId="0" fontId="4" fillId="3" borderId="0" xfId="0" applyFont="1" applyFill="1" applyBorder="1" applyAlignment="1">
      <alignment horizontal="left" vertical="top" wrapText="1"/>
    </xf>
    <xf numFmtId="0" fontId="14" fillId="3" borderId="0" xfId="0" applyFont="1" applyFill="1" applyBorder="1" applyAlignment="1">
      <alignment horizontal="right" vertical="center"/>
    </xf>
    <xf numFmtId="0" fontId="1" fillId="3" borderId="0" xfId="0" applyFont="1" applyFill="1" applyBorder="1" applyAlignment="1">
      <alignment horizontal="left" vertical="center"/>
    </xf>
    <xf numFmtId="0" fontId="1" fillId="3" borderId="0" xfId="0" applyFont="1" applyFill="1" applyBorder="1" applyAlignment="1">
      <alignment horizontal="center" vertical="center"/>
    </xf>
    <xf numFmtId="0" fontId="2" fillId="3" borderId="0" xfId="0" applyFont="1" applyFill="1" applyAlignment="1">
      <alignment horizontal="left" vertical="center" wrapText="1"/>
    </xf>
    <xf numFmtId="0" fontId="4" fillId="3" borderId="0" xfId="0" applyFont="1" applyFill="1" applyAlignment="1">
      <alignment horizontal="center" vertical="top" wrapText="1"/>
    </xf>
    <xf numFmtId="0" fontId="4" fillId="3" borderId="0" xfId="0" applyFont="1" applyFill="1" applyAlignment="1">
      <alignment horizontal="right" vertical="top" wrapText="1"/>
    </xf>
    <xf numFmtId="0" fontId="43" fillId="3" borderId="0" xfId="0" applyFont="1" applyFill="1" applyAlignment="1">
      <alignment horizontal="right" vertical="top" wrapText="1"/>
    </xf>
    <xf numFmtId="0" fontId="43" fillId="3" borderId="0" xfId="0" applyFont="1" applyFill="1" applyAlignment="1">
      <alignment horizontal="center" vertical="top" wrapText="1"/>
    </xf>
    <xf numFmtId="0" fontId="4" fillId="3" borderId="0" xfId="0" applyFont="1" applyFill="1" applyBorder="1" applyAlignment="1">
      <alignment horizontal="left" vertical="center"/>
    </xf>
    <xf numFmtId="0" fontId="29" fillId="3" borderId="0" xfId="0" applyFont="1" applyFill="1" applyAlignment="1">
      <alignment horizontal="center" vertical="center"/>
    </xf>
    <xf numFmtId="0" fontId="4" fillId="3" borderId="0" xfId="0" applyFont="1" applyFill="1" applyBorder="1" applyAlignment="1">
      <alignment horizontal="left" vertical="center"/>
    </xf>
    <xf numFmtId="0" fontId="2" fillId="0" borderId="0" xfId="0" applyFont="1" applyAlignment="1">
      <alignment wrapText="1"/>
    </xf>
    <xf numFmtId="0" fontId="4" fillId="3" borderId="0" xfId="0" applyFont="1" applyFill="1" applyBorder="1" applyAlignment="1">
      <alignment horizontal="left" vertical="center"/>
    </xf>
    <xf numFmtId="0" fontId="46" fillId="3" borderId="0" xfId="0" applyFont="1" applyFill="1" applyBorder="1" applyAlignment="1">
      <alignment horizontal="right" vertical="center"/>
    </xf>
    <xf numFmtId="0" fontId="1" fillId="3" borderId="0" xfId="0" applyFont="1" applyFill="1"/>
    <xf numFmtId="0" fontId="2" fillId="3" borderId="0" xfId="0" quotePrefix="1" applyFont="1" applyFill="1"/>
    <xf numFmtId="0" fontId="2" fillId="3" borderId="0" xfId="0" applyFont="1" applyFill="1" applyAlignment="1">
      <alignment wrapText="1"/>
    </xf>
    <xf numFmtId="0" fontId="43" fillId="3" borderId="0" xfId="0" applyFont="1" applyFill="1"/>
    <xf numFmtId="0" fontId="49" fillId="3" borderId="0" xfId="0" applyFont="1" applyFill="1" applyAlignment="1">
      <alignment horizontal="left" wrapText="1"/>
    </xf>
    <xf numFmtId="0" fontId="29" fillId="3" borderId="0" xfId="0" applyFont="1" applyFill="1" applyAlignment="1">
      <alignment horizontal="right" vertical="center"/>
    </xf>
    <xf numFmtId="0" fontId="9" fillId="3" borderId="0" xfId="0" applyFont="1" applyFill="1" applyAlignment="1">
      <alignment vertical="center"/>
    </xf>
    <xf numFmtId="0" fontId="9" fillId="0" borderId="0" xfId="0" applyFont="1" applyAlignment="1">
      <alignment vertical="center"/>
    </xf>
    <xf numFmtId="0" fontId="43" fillId="3" borderId="0" xfId="0" applyFont="1" applyFill="1" applyAlignment="1">
      <alignment horizontal="right" vertical="center" wrapText="1"/>
    </xf>
    <xf numFmtId="0" fontId="43" fillId="3" borderId="0" xfId="0" applyFont="1" applyFill="1" applyAlignment="1">
      <alignment horizontal="center" vertical="center" wrapText="1"/>
    </xf>
    <xf numFmtId="0" fontId="20" fillId="0" borderId="13" xfId="0" applyFont="1" applyFill="1" applyBorder="1" applyAlignment="1">
      <alignment horizontal="center" vertical="center"/>
    </xf>
    <xf numFmtId="0" fontId="1" fillId="2" borderId="4" xfId="0" applyFont="1" applyFill="1" applyBorder="1" applyAlignment="1">
      <alignment horizontal="center" vertical="center" wrapText="1"/>
    </xf>
    <xf numFmtId="0" fontId="49" fillId="3" borderId="0" xfId="0" applyFont="1" applyFill="1" applyAlignment="1">
      <alignment vertical="center"/>
    </xf>
    <xf numFmtId="0" fontId="2" fillId="19" borderId="0" xfId="0" applyFont="1" applyFill="1" applyAlignment="1">
      <alignment vertical="center"/>
    </xf>
    <xf numFmtId="0" fontId="43" fillId="19" borderId="0" xfId="0" applyFont="1" applyFill="1" applyAlignment="1">
      <alignment horizontal="center" vertical="center" wrapText="1"/>
    </xf>
    <xf numFmtId="0" fontId="43" fillId="19" borderId="0" xfId="0" applyFont="1" applyFill="1" applyAlignment="1">
      <alignment horizontal="right" vertical="center" wrapText="1"/>
    </xf>
    <xf numFmtId="0" fontId="43" fillId="19" borderId="0" xfId="0" applyFont="1" applyFill="1" applyBorder="1" applyAlignment="1">
      <alignment horizontal="right" vertical="center"/>
    </xf>
    <xf numFmtId="0" fontId="4" fillId="19" borderId="0" xfId="0" applyFont="1" applyFill="1" applyBorder="1" applyAlignment="1">
      <alignment horizontal="left" vertical="center"/>
    </xf>
    <xf numFmtId="0" fontId="49" fillId="3" borderId="0" xfId="0" applyFont="1" applyFill="1" applyAlignment="1">
      <alignment horizontal="left" wrapText="1"/>
    </xf>
    <xf numFmtId="0" fontId="4" fillId="3" borderId="0" xfId="0" applyFont="1" applyFill="1" applyBorder="1" applyAlignment="1">
      <alignment horizontal="left" vertical="center"/>
    </xf>
    <xf numFmtId="0" fontId="50" fillId="0" borderId="0" xfId="0" applyFont="1" applyAlignment="1">
      <alignment vertical="center"/>
    </xf>
    <xf numFmtId="0" fontId="3" fillId="0" borderId="0" xfId="0" applyFont="1" applyAlignment="1">
      <alignment horizontal="center" vertical="top"/>
    </xf>
    <xf numFmtId="0" fontId="51" fillId="3" borderId="0" xfId="0" applyFont="1" applyFill="1" applyAlignment="1">
      <alignment horizontal="center" wrapText="1"/>
    </xf>
    <xf numFmtId="0" fontId="10" fillId="0" borderId="0" xfId="0" applyFont="1" applyAlignment="1">
      <alignment wrapText="1"/>
    </xf>
    <xf numFmtId="0" fontId="0" fillId="0" borderId="0" xfId="0" applyAlignment="1">
      <alignment horizontal="justify" vertical="center"/>
    </xf>
    <xf numFmtId="0" fontId="52" fillId="0" borderId="0" xfId="2" applyAlignment="1">
      <alignment horizontal="justify" vertical="center"/>
    </xf>
    <xf numFmtId="0" fontId="0" fillId="0" borderId="0" xfId="0" applyAlignment="1">
      <alignment horizontal="left" vertical="center" indent="4"/>
    </xf>
    <xf numFmtId="0" fontId="2" fillId="3" borderId="0" xfId="0" applyFont="1" applyFill="1" applyAlignment="1">
      <alignment horizontal="left" vertical="top" wrapText="1"/>
    </xf>
    <xf numFmtId="0" fontId="2" fillId="3" borderId="0" xfId="0" applyFont="1" applyFill="1" applyAlignment="1">
      <alignment horizontal="left" vertical="center" wrapText="1"/>
    </xf>
    <xf numFmtId="0" fontId="4" fillId="3" borderId="0" xfId="0" applyFont="1" applyFill="1" applyBorder="1" applyAlignment="1">
      <alignment horizontal="left" vertical="center" wrapText="1"/>
    </xf>
    <xf numFmtId="0" fontId="43" fillId="3" borderId="0" xfId="0" applyFont="1" applyFill="1" applyAlignment="1">
      <alignment horizontal="right" vertical="top" wrapText="1"/>
    </xf>
    <xf numFmtId="0" fontId="4" fillId="3" borderId="0" xfId="0" applyFont="1" applyFill="1" applyBorder="1" applyAlignment="1">
      <alignment horizontal="left" vertical="center"/>
    </xf>
    <xf numFmtId="0" fontId="10" fillId="0" borderId="0" xfId="0" applyFont="1" applyAlignment="1">
      <alignment vertical="center"/>
    </xf>
    <xf numFmtId="0" fontId="2" fillId="3" borderId="0" xfId="0" applyFont="1" applyFill="1" applyAlignment="1">
      <alignment vertical="center" wrapText="1"/>
    </xf>
    <xf numFmtId="0" fontId="54" fillId="3" borderId="0" xfId="0" quotePrefix="1" applyFont="1" applyFill="1" applyAlignment="1">
      <alignment vertical="center"/>
    </xf>
    <xf numFmtId="0" fontId="3" fillId="3" borderId="0" xfId="0" applyFont="1" applyFill="1" applyAlignment="1">
      <alignment vertical="center" wrapText="1"/>
    </xf>
    <xf numFmtId="0" fontId="18" fillId="3" borderId="0" xfId="0" applyFont="1" applyFill="1" applyAlignment="1">
      <alignment vertical="center" wrapText="1"/>
    </xf>
    <xf numFmtId="0" fontId="3" fillId="0" borderId="0" xfId="0" applyFont="1" applyAlignment="1">
      <alignment vertical="center" wrapText="1"/>
    </xf>
    <xf numFmtId="0" fontId="8" fillId="0" borderId="0" xfId="0" applyFont="1" applyAlignment="1">
      <alignment vertical="center" wrapText="1"/>
    </xf>
    <xf numFmtId="0" fontId="2" fillId="3" borderId="0" xfId="0" applyFont="1" applyFill="1" applyAlignment="1">
      <alignment horizontal="center" vertical="center"/>
    </xf>
    <xf numFmtId="0" fontId="0" fillId="0" borderId="0" xfId="0" applyFont="1" applyAlignment="1">
      <alignment vertical="center" wrapText="1"/>
    </xf>
    <xf numFmtId="0" fontId="4" fillId="3" borderId="0" xfId="0" applyFont="1" applyFill="1" applyAlignment="1">
      <alignment vertical="center" wrapText="1"/>
    </xf>
    <xf numFmtId="0" fontId="2" fillId="0" borderId="0" xfId="0" applyFont="1" applyAlignment="1">
      <alignment vertical="center" wrapText="1"/>
    </xf>
    <xf numFmtId="0" fontId="0" fillId="0" borderId="0" xfId="0" applyAlignment="1">
      <alignment horizontal="left" vertical="center" wrapText="1"/>
    </xf>
    <xf numFmtId="0" fontId="2" fillId="3" borderId="0" xfId="0" applyFont="1" applyFill="1" applyAlignment="1">
      <alignment vertical="top" wrapText="1"/>
    </xf>
    <xf numFmtId="0" fontId="2" fillId="0" borderId="0" xfId="0" applyFont="1" applyAlignment="1">
      <alignment horizontal="center"/>
    </xf>
    <xf numFmtId="0" fontId="4" fillId="18" borderId="15" xfId="0" applyFont="1" applyFill="1" applyBorder="1" applyAlignment="1">
      <alignment horizontal="left" vertical="top"/>
    </xf>
    <xf numFmtId="0" fontId="4" fillId="18" borderId="16" xfId="0" applyFont="1" applyFill="1" applyBorder="1" applyAlignment="1">
      <alignment horizontal="left" vertical="top"/>
    </xf>
    <xf numFmtId="0" fontId="5" fillId="18" borderId="14" xfId="0" applyFont="1" applyFill="1" applyBorder="1" applyAlignment="1">
      <alignment horizontal="left" vertical="top"/>
    </xf>
    <xf numFmtId="0" fontId="2" fillId="3" borderId="0" xfId="0" applyFont="1" applyFill="1" applyAlignment="1">
      <alignment horizontal="left" vertical="center" wrapText="1"/>
    </xf>
    <xf numFmtId="0" fontId="49" fillId="3" borderId="0" xfId="0" applyFont="1" applyFill="1" applyAlignment="1">
      <alignment horizontal="left" wrapText="1"/>
    </xf>
    <xf numFmtId="0" fontId="4" fillId="3" borderId="0" xfId="0" applyFont="1" applyFill="1" applyBorder="1" applyAlignment="1">
      <alignment horizontal="left" vertical="center"/>
    </xf>
    <xf numFmtId="0" fontId="2" fillId="3" borderId="0" xfId="0" applyFont="1" applyFill="1" applyAlignment="1">
      <alignment horizontal="left" vertical="center" wrapText="1"/>
    </xf>
    <xf numFmtId="0" fontId="49" fillId="3" borderId="0" xfId="0" applyFont="1" applyFill="1" applyAlignment="1">
      <alignment horizontal="left" wrapText="1"/>
    </xf>
    <xf numFmtId="0" fontId="4" fillId="3" borderId="0" xfId="0" applyFont="1" applyFill="1" applyBorder="1" applyAlignment="1">
      <alignment horizontal="left" vertical="center"/>
    </xf>
    <xf numFmtId="0" fontId="12" fillId="0" borderId="0" xfId="0" applyFont="1" applyAlignment="1">
      <alignment vertical="center"/>
    </xf>
    <xf numFmtId="0" fontId="51" fillId="3" borderId="0" xfId="0" applyFont="1" applyFill="1" applyAlignment="1">
      <alignment horizontal="left"/>
    </xf>
    <xf numFmtId="0" fontId="12" fillId="0" borderId="0" xfId="0" applyFont="1" applyAlignment="1"/>
    <xf numFmtId="0" fontId="55" fillId="3" borderId="0" xfId="0" applyFont="1" applyFill="1" applyAlignment="1">
      <alignment horizontal="center"/>
    </xf>
    <xf numFmtId="0" fontId="55" fillId="3" borderId="0" xfId="0" applyFont="1" applyFill="1" applyAlignment="1">
      <alignment horizontal="center" vertical="top"/>
    </xf>
    <xf numFmtId="0" fontId="43" fillId="3" borderId="0" xfId="0" quotePrefix="1" applyFont="1" applyFill="1" applyAlignment="1">
      <alignment horizontal="left"/>
    </xf>
    <xf numFmtId="0" fontId="49" fillId="3" borderId="0" xfId="0" applyFont="1" applyFill="1"/>
    <xf numFmtId="0" fontId="56" fillId="3" borderId="0" xfId="0" applyFont="1" applyFill="1"/>
    <xf numFmtId="0" fontId="48" fillId="3" borderId="0" xfId="0" applyFont="1" applyFill="1" applyAlignment="1">
      <alignment horizontal="right" vertical="center" wrapText="1"/>
    </xf>
    <xf numFmtId="0" fontId="48" fillId="3" borderId="0" xfId="0" applyFont="1" applyFill="1" applyBorder="1" applyAlignment="1">
      <alignment horizontal="right" vertical="center"/>
    </xf>
    <xf numFmtId="0" fontId="57" fillId="3" borderId="0" xfId="0" applyFont="1" applyFill="1" applyBorder="1" applyAlignment="1">
      <alignment horizontal="left" vertical="center"/>
    </xf>
    <xf numFmtId="0" fontId="58" fillId="3" borderId="0" xfId="0" applyFont="1" applyFill="1"/>
    <xf numFmtId="0" fontId="58" fillId="0" borderId="0" xfId="0" applyFont="1"/>
    <xf numFmtId="0" fontId="29" fillId="3" borderId="0" xfId="0" applyFont="1" applyFill="1"/>
    <xf numFmtId="0" fontId="34" fillId="0" borderId="13" xfId="0" quotePrefix="1" applyFont="1" applyFill="1" applyBorder="1" applyAlignment="1">
      <alignment horizontal="center" vertical="center"/>
    </xf>
    <xf numFmtId="0" fontId="1" fillId="0" borderId="13" xfId="0" quotePrefix="1" applyFont="1" applyFill="1" applyBorder="1" applyAlignment="1">
      <alignment horizontal="center" vertical="center"/>
    </xf>
    <xf numFmtId="0" fontId="59" fillId="3" borderId="0" xfId="0" applyFont="1" applyFill="1"/>
    <xf numFmtId="0" fontId="60" fillId="3" borderId="0" xfId="2" applyFont="1" applyFill="1" applyAlignment="1">
      <alignment horizontal="left" vertical="center"/>
    </xf>
    <xf numFmtId="0" fontId="4" fillId="3" borderId="0" xfId="0" applyFont="1" applyFill="1" applyBorder="1" applyAlignment="1">
      <alignment horizontal="left" vertical="center"/>
    </xf>
    <xf numFmtId="0" fontId="2" fillId="3" borderId="0" xfId="0" applyFont="1" applyFill="1" applyAlignment="1">
      <alignment horizontal="left" vertical="center" wrapText="1"/>
    </xf>
    <xf numFmtId="0" fontId="2" fillId="3" borderId="0" xfId="0" applyFont="1" applyFill="1" applyAlignment="1">
      <alignment horizontal="left" vertical="top" wrapText="1"/>
    </xf>
    <xf numFmtId="49" fontId="2" fillId="3" borderId="0" xfId="0" applyNumberFormat="1" applyFont="1" applyFill="1" applyBorder="1" applyAlignment="1" applyProtection="1">
      <alignment horizontal="left" vertical="center"/>
    </xf>
    <xf numFmtId="0" fontId="48" fillId="18" borderId="1" xfId="0" applyFont="1" applyFill="1" applyBorder="1" applyAlignment="1">
      <alignment horizontal="left" vertical="center"/>
    </xf>
    <xf numFmtId="0" fontId="48" fillId="18" borderId="2" xfId="0" applyFont="1" applyFill="1" applyBorder="1" applyAlignment="1">
      <alignment horizontal="left" vertical="center"/>
    </xf>
    <xf numFmtId="0" fontId="48" fillId="18" borderId="3" xfId="0" applyFont="1" applyFill="1" applyBorder="1" applyAlignment="1">
      <alignment horizontal="left" vertical="center"/>
    </xf>
    <xf numFmtId="0" fontId="43" fillId="2" borderId="1" xfId="0" applyFont="1" applyFill="1" applyBorder="1" applyAlignment="1">
      <alignment horizontal="center" vertical="center"/>
    </xf>
    <xf numFmtId="0" fontId="43" fillId="2" borderId="2" xfId="0" applyFont="1" applyFill="1" applyBorder="1" applyAlignment="1">
      <alignment horizontal="center" vertical="center"/>
    </xf>
    <xf numFmtId="0" fontId="43" fillId="2" borderId="3" xfId="0" applyFont="1" applyFill="1" applyBorder="1" applyAlignment="1">
      <alignment horizontal="center" vertical="center"/>
    </xf>
    <xf numFmtId="0" fontId="4" fillId="3" borderId="0" xfId="0" applyFont="1" applyFill="1" applyBorder="1" applyAlignment="1">
      <alignment horizontal="left" vertical="top" wrapText="1"/>
    </xf>
    <xf numFmtId="0" fontId="53" fillId="20" borderId="1" xfId="0" applyFont="1" applyFill="1" applyBorder="1" applyAlignment="1">
      <alignment horizontal="left" vertical="center"/>
    </xf>
    <xf numFmtId="0" fontId="53" fillId="20" borderId="2" xfId="0" applyFont="1" applyFill="1" applyBorder="1" applyAlignment="1">
      <alignment horizontal="left" vertical="center"/>
    </xf>
    <xf numFmtId="0" fontId="53" fillId="20" borderId="3" xfId="0" applyFont="1" applyFill="1" applyBorder="1" applyAlignment="1">
      <alignment horizontal="left" vertical="center"/>
    </xf>
    <xf numFmtId="0" fontId="4" fillId="3" borderId="0"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4" fillId="3" borderId="0" xfId="0" applyFont="1" applyFill="1" applyAlignment="1">
      <alignment horizontal="left" vertical="top" wrapText="1"/>
    </xf>
    <xf numFmtId="0" fontId="43" fillId="3" borderId="0" xfId="0" quotePrefix="1" applyFont="1" applyFill="1" applyAlignment="1">
      <alignment horizontal="left"/>
    </xf>
    <xf numFmtId="49" fontId="4" fillId="2" borderId="17" xfId="0" applyNumberFormat="1" applyFont="1" applyFill="1" applyBorder="1" applyAlignment="1" applyProtection="1">
      <alignment horizontal="left" vertical="top" wrapText="1"/>
      <protection locked="0"/>
    </xf>
    <xf numFmtId="49" fontId="4" fillId="2" borderId="18" xfId="0" applyNumberFormat="1" applyFont="1" applyFill="1" applyBorder="1" applyAlignment="1" applyProtection="1">
      <alignment horizontal="left" vertical="top" wrapText="1"/>
      <protection locked="0"/>
    </xf>
    <xf numFmtId="49" fontId="4" fillId="2" borderId="19" xfId="0" applyNumberFormat="1" applyFont="1" applyFill="1" applyBorder="1" applyAlignment="1" applyProtection="1">
      <alignment horizontal="left" vertical="top" wrapText="1"/>
      <protection locked="0"/>
    </xf>
    <xf numFmtId="0" fontId="49" fillId="3" borderId="0" xfId="0" applyFont="1" applyFill="1" applyAlignment="1">
      <alignment horizontal="left" wrapText="1"/>
    </xf>
    <xf numFmtId="0" fontId="43" fillId="3" borderId="0" xfId="0" applyFont="1" applyFill="1" applyAlignment="1">
      <alignment horizontal="left"/>
    </xf>
    <xf numFmtId="0" fontId="47" fillId="17" borderId="1" xfId="0" applyFont="1" applyFill="1" applyBorder="1" applyAlignment="1">
      <alignment horizontal="left" vertical="center"/>
    </xf>
    <xf numFmtId="0" fontId="47" fillId="17" borderId="2" xfId="0" applyFont="1" applyFill="1" applyBorder="1" applyAlignment="1">
      <alignment horizontal="left" vertical="center"/>
    </xf>
    <xf numFmtId="0" fontId="47" fillId="17" borderId="3" xfId="0" applyFont="1" applyFill="1" applyBorder="1" applyAlignment="1">
      <alignment horizontal="left" vertical="center"/>
    </xf>
    <xf numFmtId="0" fontId="20" fillId="18" borderId="1" xfId="0" applyFont="1" applyFill="1" applyBorder="1" applyAlignment="1">
      <alignment horizontal="left" vertical="center"/>
    </xf>
    <xf numFmtId="0" fontId="20" fillId="18" borderId="2" xfId="0" applyFont="1" applyFill="1" applyBorder="1" applyAlignment="1">
      <alignment horizontal="left" vertical="center"/>
    </xf>
    <xf numFmtId="0" fontId="20" fillId="18" borderId="3" xfId="0" applyFont="1" applyFill="1" applyBorder="1" applyAlignment="1">
      <alignment horizontal="left" vertical="center"/>
    </xf>
    <xf numFmtId="0" fontId="29" fillId="3" borderId="0" xfId="0" applyFont="1" applyFill="1" applyAlignment="1">
      <alignment horizontal="center"/>
    </xf>
    <xf numFmtId="0" fontId="45" fillId="18" borderId="1" xfId="0" applyFont="1" applyFill="1" applyBorder="1" applyAlignment="1">
      <alignment horizontal="left" vertical="center"/>
    </xf>
    <xf numFmtId="0" fontId="45" fillId="18" borderId="2" xfId="0" applyFont="1" applyFill="1" applyBorder="1" applyAlignment="1">
      <alignment horizontal="left" vertical="center"/>
    </xf>
    <xf numFmtId="0" fontId="45" fillId="18" borderId="3" xfId="0" applyFont="1" applyFill="1" applyBorder="1" applyAlignment="1">
      <alignment horizontal="left" vertical="center"/>
    </xf>
    <xf numFmtId="0" fontId="30" fillId="19" borderId="1" xfId="0" applyFont="1" applyFill="1" applyBorder="1" applyAlignment="1">
      <alignment horizontal="left" vertical="center"/>
    </xf>
    <xf numFmtId="0" fontId="30" fillId="19" borderId="2" xfId="0" applyFont="1" applyFill="1" applyBorder="1" applyAlignment="1">
      <alignment horizontal="left" vertical="center"/>
    </xf>
    <xf numFmtId="0" fontId="30" fillId="19" borderId="3" xfId="0" applyFont="1" applyFill="1" applyBorder="1" applyAlignment="1">
      <alignment horizontal="left" vertical="center"/>
    </xf>
    <xf numFmtId="0" fontId="25" fillId="19" borderId="1" xfId="0" applyFont="1" applyFill="1" applyBorder="1" applyAlignment="1">
      <alignment horizontal="left" vertical="center"/>
    </xf>
    <xf numFmtId="0" fontId="25" fillId="19" borderId="2" xfId="0" applyFont="1" applyFill="1" applyBorder="1" applyAlignment="1">
      <alignment horizontal="left" vertical="center"/>
    </xf>
    <xf numFmtId="0" fontId="25" fillId="19" borderId="3" xfId="0" applyFont="1" applyFill="1" applyBorder="1" applyAlignment="1">
      <alignment horizontal="left" vertical="center"/>
    </xf>
    <xf numFmtId="0" fontId="48" fillId="2" borderId="1" xfId="0" applyFont="1" applyFill="1" applyBorder="1" applyAlignment="1">
      <alignment horizontal="left" vertical="center"/>
    </xf>
    <xf numFmtId="0" fontId="48" fillId="2" borderId="2" xfId="0" applyFont="1" applyFill="1" applyBorder="1" applyAlignment="1">
      <alignment horizontal="left" vertical="center"/>
    </xf>
    <xf numFmtId="0" fontId="48" fillId="2" borderId="3" xfId="0" applyFont="1" applyFill="1" applyBorder="1" applyAlignment="1">
      <alignment horizontal="left" vertical="center"/>
    </xf>
    <xf numFmtId="0" fontId="4" fillId="3" borderId="0" xfId="0" applyFont="1" applyFill="1" applyAlignment="1">
      <alignment horizontal="left" vertical="top"/>
    </xf>
    <xf numFmtId="0" fontId="49" fillId="3" borderId="0" xfId="0" applyFont="1" applyFill="1" applyAlignment="1">
      <alignment horizontal="left" vertical="center" wrapText="1"/>
    </xf>
    <xf numFmtId="49" fontId="4" fillId="2" borderId="1" xfId="0" applyNumberFormat="1" applyFont="1" applyFill="1" applyBorder="1" applyAlignment="1" applyProtection="1">
      <alignment horizontal="left" vertical="top" wrapText="1"/>
      <protection locked="0"/>
    </xf>
    <xf numFmtId="49" fontId="4" fillId="2" borderId="2" xfId="0" applyNumberFormat="1" applyFont="1" applyFill="1" applyBorder="1" applyAlignment="1" applyProtection="1">
      <alignment horizontal="left" vertical="top" wrapText="1"/>
      <protection locked="0"/>
    </xf>
    <xf numFmtId="49" fontId="4" fillId="2" borderId="3" xfId="0" applyNumberFormat="1" applyFont="1" applyFill="1" applyBorder="1" applyAlignment="1" applyProtection="1">
      <alignment horizontal="left" vertical="top" wrapText="1"/>
      <protection locked="0"/>
    </xf>
    <xf numFmtId="49" fontId="4" fillId="2" borderId="5" xfId="0" applyNumberFormat="1" applyFont="1" applyFill="1" applyBorder="1" applyAlignment="1" applyProtection="1">
      <alignment horizontal="left" vertical="top" wrapText="1"/>
      <protection locked="0"/>
    </xf>
    <xf numFmtId="49" fontId="4" fillId="2" borderId="7" xfId="0" applyNumberFormat="1" applyFont="1" applyFill="1" applyBorder="1" applyAlignment="1" applyProtection="1">
      <alignment horizontal="left" vertical="top" wrapText="1"/>
      <protection locked="0"/>
    </xf>
    <xf numFmtId="49" fontId="4" fillId="2" borderId="6" xfId="0" applyNumberFormat="1" applyFont="1" applyFill="1" applyBorder="1" applyAlignment="1" applyProtection="1">
      <alignment horizontal="left" vertical="top" wrapText="1"/>
      <protection locked="0"/>
    </xf>
    <xf numFmtId="49" fontId="4" fillId="2" borderId="11" xfId="0" applyNumberFormat="1" applyFont="1" applyFill="1" applyBorder="1" applyAlignment="1" applyProtection="1">
      <alignment horizontal="left" vertical="top" wrapText="1"/>
      <protection locked="0"/>
    </xf>
    <xf numFmtId="49" fontId="4" fillId="2" borderId="0" xfId="0" applyNumberFormat="1" applyFont="1" applyFill="1" applyBorder="1" applyAlignment="1" applyProtection="1">
      <alignment horizontal="left" vertical="top" wrapText="1"/>
      <protection locked="0"/>
    </xf>
    <xf numFmtId="49" fontId="4" fillId="2" borderId="12" xfId="0" applyNumberFormat="1" applyFont="1" applyFill="1" applyBorder="1" applyAlignment="1" applyProtection="1">
      <alignment horizontal="left" vertical="top" wrapText="1"/>
      <protection locked="0"/>
    </xf>
    <xf numFmtId="49" fontId="4" fillId="2" borderId="8" xfId="0" applyNumberFormat="1" applyFont="1" applyFill="1" applyBorder="1" applyAlignment="1" applyProtection="1">
      <alignment horizontal="left" vertical="top" wrapText="1"/>
      <protection locked="0"/>
    </xf>
    <xf numFmtId="49" fontId="4" fillId="2" borderId="9" xfId="0" applyNumberFormat="1" applyFont="1" applyFill="1" applyBorder="1" applyAlignment="1" applyProtection="1">
      <alignment horizontal="left" vertical="top" wrapText="1"/>
      <protection locked="0"/>
    </xf>
    <xf numFmtId="49" fontId="4" fillId="2" borderId="10" xfId="0" applyNumberFormat="1" applyFont="1" applyFill="1" applyBorder="1" applyAlignment="1" applyProtection="1">
      <alignment horizontal="left" vertical="top" wrapText="1"/>
      <protection locked="0"/>
    </xf>
    <xf numFmtId="0" fontId="17" fillId="2" borderId="1" xfId="0" applyFont="1" applyFill="1" applyBorder="1" applyAlignment="1">
      <alignment horizontal="left"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4"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4" fillId="2" borderId="1"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49" fontId="4" fillId="2" borderId="1" xfId="0" applyNumberFormat="1" applyFont="1" applyFill="1" applyBorder="1" applyAlignment="1" applyProtection="1">
      <alignment horizontal="left" vertical="center"/>
      <protection locked="0"/>
    </xf>
    <xf numFmtId="49" fontId="4" fillId="2" borderId="2" xfId="0" applyNumberFormat="1" applyFont="1" applyFill="1" applyBorder="1" applyAlignment="1" applyProtection="1">
      <alignment horizontal="left" vertical="center"/>
      <protection locked="0"/>
    </xf>
    <xf numFmtId="49" fontId="4" fillId="2" borderId="3" xfId="0" applyNumberFormat="1" applyFont="1" applyFill="1" applyBorder="1" applyAlignment="1" applyProtection="1">
      <alignment horizontal="left" vertical="center"/>
      <protection locked="0"/>
    </xf>
    <xf numFmtId="0" fontId="16" fillId="2" borderId="1" xfId="0" applyFont="1" applyFill="1" applyBorder="1" applyAlignment="1">
      <alignment horizontal="left" vertical="center"/>
    </xf>
    <xf numFmtId="0" fontId="16" fillId="2" borderId="2" xfId="0" applyFont="1" applyFill="1" applyBorder="1" applyAlignment="1">
      <alignment horizontal="left" vertical="center"/>
    </xf>
    <xf numFmtId="0" fontId="16" fillId="2" borderId="3" xfId="0" applyFont="1" applyFill="1" applyBorder="1" applyAlignment="1">
      <alignment horizontal="left" vertical="center"/>
    </xf>
    <xf numFmtId="0" fontId="4" fillId="3" borderId="0" xfId="0" applyFont="1" applyFill="1" applyAlignment="1">
      <alignment horizontal="center" vertical="top" wrapText="1"/>
    </xf>
    <xf numFmtId="0" fontId="4" fillId="3" borderId="0" xfId="0" applyFont="1" applyFill="1" applyAlignment="1">
      <alignment horizontal="right" vertical="top" wrapText="1"/>
    </xf>
    <xf numFmtId="49" fontId="4" fillId="2" borderId="1" xfId="0" applyNumberFormat="1" applyFont="1" applyFill="1" applyBorder="1" applyAlignment="1" applyProtection="1">
      <alignment horizontal="left" vertical="center" wrapText="1"/>
      <protection locked="0"/>
    </xf>
    <xf numFmtId="0" fontId="45" fillId="2" borderId="1" xfId="0" applyFont="1" applyFill="1" applyBorder="1" applyAlignment="1">
      <alignment horizontal="left" vertical="center"/>
    </xf>
    <xf numFmtId="0" fontId="45" fillId="2" borderId="2" xfId="0" applyFont="1" applyFill="1" applyBorder="1" applyAlignment="1">
      <alignment horizontal="left" vertical="center"/>
    </xf>
    <xf numFmtId="0" fontId="45" fillId="2" borderId="3" xfId="0" applyFont="1" applyFill="1" applyBorder="1" applyAlignment="1">
      <alignment horizontal="left" vertical="center"/>
    </xf>
    <xf numFmtId="0" fontId="46" fillId="2" borderId="1" xfId="0" applyFont="1" applyFill="1" applyBorder="1" applyAlignment="1">
      <alignment horizontal="left" vertical="center"/>
    </xf>
    <xf numFmtId="0" fontId="46" fillId="2" borderId="2" xfId="0" applyFont="1" applyFill="1" applyBorder="1" applyAlignment="1">
      <alignment horizontal="left" vertical="center"/>
    </xf>
    <xf numFmtId="0" fontId="46" fillId="2" borderId="3" xfId="0" applyFont="1" applyFill="1" applyBorder="1" applyAlignment="1">
      <alignment horizontal="left" vertical="center"/>
    </xf>
    <xf numFmtId="0" fontId="4" fillId="2" borderId="2" xfId="0" applyFont="1" applyFill="1" applyBorder="1" applyAlignment="1" applyProtection="1">
      <alignment horizontal="center" vertical="center"/>
      <protection locked="0"/>
    </xf>
    <xf numFmtId="49" fontId="1" fillId="2" borderId="7" xfId="0" applyNumberFormat="1" applyFont="1" applyFill="1" applyBorder="1" applyAlignment="1" applyProtection="1">
      <alignment horizontal="left" vertical="top" wrapText="1"/>
      <protection locked="0"/>
    </xf>
    <xf numFmtId="49" fontId="1" fillId="2" borderId="6" xfId="0" applyNumberFormat="1" applyFont="1" applyFill="1" applyBorder="1" applyAlignment="1" applyProtection="1">
      <alignment horizontal="left" vertical="top" wrapText="1"/>
      <protection locked="0"/>
    </xf>
    <xf numFmtId="49" fontId="1" fillId="2" borderId="11" xfId="0" applyNumberFormat="1" applyFont="1" applyFill="1" applyBorder="1" applyAlignment="1" applyProtection="1">
      <alignment horizontal="left" vertical="top" wrapText="1"/>
      <protection locked="0"/>
    </xf>
    <xf numFmtId="49" fontId="1" fillId="2" borderId="0" xfId="0" applyNumberFormat="1" applyFont="1" applyFill="1" applyBorder="1" applyAlignment="1" applyProtection="1">
      <alignment horizontal="left" vertical="top" wrapText="1"/>
      <protection locked="0"/>
    </xf>
    <xf numFmtId="49" fontId="1" fillId="2" borderId="12" xfId="0" applyNumberFormat="1" applyFont="1" applyFill="1" applyBorder="1" applyAlignment="1" applyProtection="1">
      <alignment horizontal="left" vertical="top" wrapText="1"/>
      <protection locked="0"/>
    </xf>
    <xf numFmtId="49" fontId="1" fillId="2" borderId="8" xfId="0" applyNumberFormat="1" applyFont="1" applyFill="1" applyBorder="1" applyAlignment="1" applyProtection="1">
      <alignment horizontal="left" vertical="top" wrapText="1"/>
      <protection locked="0"/>
    </xf>
    <xf numFmtId="49" fontId="1" fillId="2" borderId="9" xfId="0" applyNumberFormat="1" applyFont="1" applyFill="1" applyBorder="1" applyAlignment="1" applyProtection="1">
      <alignment horizontal="left" vertical="top" wrapText="1"/>
      <protection locked="0"/>
    </xf>
    <xf numFmtId="49" fontId="1" fillId="2" borderId="10" xfId="0" applyNumberFormat="1" applyFont="1" applyFill="1" applyBorder="1" applyAlignment="1" applyProtection="1">
      <alignment horizontal="left" vertical="top" wrapText="1"/>
      <protection locked="0"/>
    </xf>
    <xf numFmtId="0" fontId="4" fillId="3" borderId="0" xfId="0" applyFont="1" applyFill="1" applyBorder="1" applyAlignment="1">
      <alignment horizontal="right" vertical="top" wrapText="1"/>
    </xf>
    <xf numFmtId="0" fontId="25" fillId="5" borderId="1" xfId="0" applyFont="1" applyFill="1" applyBorder="1" applyAlignment="1">
      <alignment horizontal="left" vertical="center"/>
    </xf>
    <xf numFmtId="0" fontId="25" fillId="5" borderId="2" xfId="0" applyFont="1" applyFill="1" applyBorder="1" applyAlignment="1">
      <alignment horizontal="left" vertical="center"/>
    </xf>
    <xf numFmtId="0" fontId="25" fillId="5" borderId="3" xfId="0" applyFont="1" applyFill="1" applyBorder="1" applyAlignment="1">
      <alignment horizontal="left" vertical="center"/>
    </xf>
    <xf numFmtId="0" fontId="26" fillId="3" borderId="0" xfId="0" applyFont="1" applyFill="1" applyBorder="1" applyAlignment="1">
      <alignment horizontal="right" vertical="top" wrapText="1"/>
    </xf>
    <xf numFmtId="0" fontId="4" fillId="3" borderId="0" xfId="0" applyFont="1" applyFill="1" applyBorder="1" applyAlignment="1">
      <alignment horizontal="left" vertical="center"/>
    </xf>
    <xf numFmtId="0" fontId="14" fillId="3" borderId="0" xfId="0" applyFont="1" applyFill="1" applyBorder="1" applyAlignment="1">
      <alignment horizontal="right" vertical="center" wrapText="1"/>
    </xf>
    <xf numFmtId="49" fontId="4" fillId="2" borderId="7" xfId="0" applyNumberFormat="1" applyFont="1" applyFill="1" applyBorder="1" applyAlignment="1" applyProtection="1">
      <alignment horizontal="left" vertical="top"/>
      <protection locked="0"/>
    </xf>
    <xf numFmtId="49" fontId="4" fillId="2" borderId="6" xfId="0" applyNumberFormat="1" applyFont="1" applyFill="1" applyBorder="1" applyAlignment="1" applyProtection="1">
      <alignment horizontal="left" vertical="top"/>
      <protection locked="0"/>
    </xf>
    <xf numFmtId="49" fontId="4" fillId="2" borderId="11" xfId="0" applyNumberFormat="1" applyFont="1" applyFill="1" applyBorder="1" applyAlignment="1" applyProtection="1">
      <alignment horizontal="left" vertical="top"/>
      <protection locked="0"/>
    </xf>
    <xf numFmtId="49" fontId="4" fillId="2" borderId="0" xfId="0" applyNumberFormat="1" applyFont="1" applyFill="1" applyBorder="1" applyAlignment="1" applyProtection="1">
      <alignment horizontal="left" vertical="top"/>
      <protection locked="0"/>
    </xf>
    <xf numFmtId="49" fontId="4" fillId="2" borderId="12" xfId="0" applyNumberFormat="1" applyFont="1" applyFill="1" applyBorder="1" applyAlignment="1" applyProtection="1">
      <alignment horizontal="left" vertical="top"/>
      <protection locked="0"/>
    </xf>
    <xf numFmtId="49" fontId="4" fillId="2" borderId="8" xfId="0" applyNumberFormat="1" applyFont="1" applyFill="1" applyBorder="1" applyAlignment="1" applyProtection="1">
      <alignment horizontal="left" vertical="top"/>
      <protection locked="0"/>
    </xf>
    <xf numFmtId="49" fontId="4" fillId="2" borderId="9" xfId="0" applyNumberFormat="1" applyFont="1" applyFill="1" applyBorder="1" applyAlignment="1" applyProtection="1">
      <alignment horizontal="left" vertical="top"/>
      <protection locked="0"/>
    </xf>
    <xf numFmtId="49" fontId="4" fillId="2" borderId="10" xfId="0" applyNumberFormat="1" applyFont="1" applyFill="1" applyBorder="1" applyAlignment="1" applyProtection="1">
      <alignment horizontal="left" vertical="top"/>
      <protection locked="0"/>
    </xf>
    <xf numFmtId="0" fontId="14" fillId="3" borderId="0" xfId="0" applyFont="1" applyFill="1" applyBorder="1" applyAlignment="1">
      <alignment horizontal="right" vertical="center"/>
    </xf>
    <xf numFmtId="0" fontId="1" fillId="3" borderId="0" xfId="0" applyFont="1" applyFill="1" applyBorder="1" applyAlignment="1">
      <alignment horizontal="left" vertical="center"/>
    </xf>
    <xf numFmtId="49" fontId="4" fillId="8" borderId="5" xfId="0" applyNumberFormat="1" applyFont="1" applyFill="1" applyBorder="1" applyAlignment="1" applyProtection="1">
      <alignment horizontal="left" vertical="top" wrapText="1"/>
    </xf>
    <xf numFmtId="0" fontId="4" fillId="8" borderId="7" xfId="0" applyFont="1" applyFill="1" applyBorder="1" applyAlignment="1" applyProtection="1">
      <alignment horizontal="left" vertical="top" wrapText="1"/>
    </xf>
    <xf numFmtId="0" fontId="4" fillId="8" borderId="6" xfId="0" applyFont="1" applyFill="1" applyBorder="1" applyAlignment="1" applyProtection="1">
      <alignment horizontal="left" vertical="top" wrapText="1"/>
    </xf>
    <xf numFmtId="0" fontId="4" fillId="8" borderId="11" xfId="0" applyFont="1" applyFill="1" applyBorder="1" applyAlignment="1" applyProtection="1">
      <alignment horizontal="left" vertical="top" wrapText="1"/>
    </xf>
    <xf numFmtId="0" fontId="4" fillId="8" borderId="0" xfId="0" applyFont="1" applyFill="1" applyBorder="1" applyAlignment="1" applyProtection="1">
      <alignment horizontal="left" vertical="top" wrapText="1"/>
    </xf>
    <xf numFmtId="0" fontId="4" fillId="8" borderId="12" xfId="0" applyFont="1" applyFill="1" applyBorder="1" applyAlignment="1" applyProtection="1">
      <alignment horizontal="left" vertical="top" wrapText="1"/>
    </xf>
    <xf numFmtId="0" fontId="4" fillId="8" borderId="8" xfId="0" applyFont="1" applyFill="1" applyBorder="1" applyAlignment="1" applyProtection="1">
      <alignment horizontal="left" vertical="top" wrapText="1"/>
    </xf>
    <xf numFmtId="0" fontId="4" fillId="8" borderId="9" xfId="0" applyFont="1" applyFill="1" applyBorder="1" applyAlignment="1" applyProtection="1">
      <alignment horizontal="left" vertical="top" wrapText="1"/>
    </xf>
    <xf numFmtId="0" fontId="4" fillId="8" borderId="10" xfId="0" applyFont="1" applyFill="1" applyBorder="1" applyAlignment="1" applyProtection="1">
      <alignment horizontal="left" vertical="top" wrapText="1"/>
    </xf>
    <xf numFmtId="0" fontId="14" fillId="3" borderId="0" xfId="0" applyFont="1" applyFill="1" applyAlignment="1">
      <alignment horizontal="right" vertical="top" wrapText="1"/>
    </xf>
    <xf numFmtId="0" fontId="1" fillId="3" borderId="0" xfId="0" applyFont="1" applyFill="1" applyBorder="1" applyAlignment="1">
      <alignment horizontal="center" vertical="center"/>
    </xf>
    <xf numFmtId="0" fontId="30" fillId="5" borderId="1" xfId="0" applyFont="1" applyFill="1" applyBorder="1" applyAlignment="1">
      <alignment horizontal="left" vertical="center"/>
    </xf>
    <xf numFmtId="0" fontId="30" fillId="5" borderId="2" xfId="0" applyFont="1" applyFill="1" applyBorder="1" applyAlignment="1">
      <alignment horizontal="left" vertical="center"/>
    </xf>
    <xf numFmtId="0" fontId="30" fillId="5" borderId="3" xfId="0" applyFont="1" applyFill="1" applyBorder="1" applyAlignment="1">
      <alignment horizontal="left" vertical="center"/>
    </xf>
    <xf numFmtId="0" fontId="4" fillId="8" borderId="5" xfId="0" applyFont="1" applyFill="1" applyBorder="1" applyAlignment="1" applyProtection="1">
      <alignment horizontal="left" vertical="top" wrapText="1"/>
    </xf>
  </cellXfs>
  <cellStyles count="3">
    <cellStyle name="Hyperlink" xfId="2" builtinId="8"/>
    <cellStyle name="Normal" xfId="0" builtinId="0"/>
    <cellStyle name="Normal 2" xfId="1" xr:uid="{00000000-0005-0000-0000-000001000000}"/>
  </cellStyles>
  <dxfs count="327">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2" tint="-9.9948118533890809E-2"/>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C00000"/>
        </patternFill>
      </fill>
    </dxf>
    <dxf>
      <fill>
        <patternFill>
          <bgColor rgb="FFFF0000"/>
        </patternFill>
      </fill>
    </dxf>
    <dxf>
      <fill>
        <patternFill>
          <bgColor rgb="FFA47BE1"/>
        </patternFill>
      </fill>
    </dxf>
    <dxf>
      <fill>
        <patternFill>
          <bgColor rgb="FF0070C0"/>
        </patternFill>
      </fill>
    </dxf>
    <dxf>
      <fill>
        <patternFill>
          <bgColor rgb="FF00B0F0"/>
        </patternFill>
      </fill>
    </dxf>
    <dxf>
      <fill>
        <patternFill>
          <bgColor rgb="FFC00000"/>
        </patternFill>
      </fill>
    </dxf>
    <dxf>
      <fill>
        <patternFill>
          <bgColor rgb="FFFF0000"/>
        </patternFill>
      </fill>
    </dxf>
    <dxf>
      <fill>
        <patternFill>
          <bgColor rgb="FFA47BE1"/>
        </patternFill>
      </fill>
    </dxf>
    <dxf>
      <fill>
        <patternFill>
          <bgColor rgb="FF0070C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s>
  <tableStyles count="0" defaultTableStyle="TableStyleMedium2" defaultPivotStyle="PivotStyleLight16"/>
  <colors>
    <mruColors>
      <color rgb="FFFFCC66"/>
      <color rgb="FFFF0000"/>
      <color rgb="FFC00000"/>
      <color rgb="FFA47BE1"/>
      <color rgb="FFA4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600" b="1">
                <a:solidFill>
                  <a:srgbClr val="002060"/>
                </a:solidFill>
              </a:rPr>
              <a:t>Assessment of becoming a DRIVER+ CoE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15"/>
            <c:spPr>
              <a:solidFill>
                <a:srgbClr val="FFCC66"/>
              </a:solidFill>
              <a:ln w="34925">
                <a:solidFill>
                  <a:srgbClr val="002060"/>
                </a:solidFill>
              </a:ln>
              <a:effectLst/>
            </c:spPr>
          </c:marker>
          <c:xVal>
            <c:numRef>
              <c:f>'Assessment overview'!$R$8</c:f>
            </c:numRef>
          </c:xVal>
          <c:yVal>
            <c:numRef>
              <c:f>'Assessment overview'!$R$9</c:f>
            </c:numRef>
          </c:yVal>
          <c:smooth val="0"/>
          <c:extLst>
            <c:ext xmlns:c15="http://schemas.microsoft.com/office/drawing/2012/chart" uri="{02D57815-91ED-43cb-92C2-25804820EDAC}">
              <c15:filteredSeriesTitle>
                <c15:tx>
                  <c:strRef>
                    <c:extLst>
                      <c:ext uri="{02D57815-91ED-43cb-92C2-25804820EDAC}">
                        <c15:formulaRef>
                          <c15:sqref>'Assessment overview'!#REF!</c15:sqref>
                        </c15:formulaRef>
                      </c:ext>
                    </c:extLst>
                    <c:strCache>
                      <c:ptCount val="1"/>
                      <c:pt idx="0">
                        <c:v>#REF!</c:v>
                      </c:pt>
                    </c:strCache>
                  </c:strRef>
                </c15:tx>
              </c15:filteredSeriesTitle>
            </c:ext>
            <c:ext xmlns:c16="http://schemas.microsoft.com/office/drawing/2014/chart" uri="{C3380CC4-5D6E-409C-BE32-E72D297353CC}">
              <c16:uniqueId val="{00000000-2AC0-416E-B794-E987BB9DBE00}"/>
            </c:ext>
          </c:extLst>
        </c:ser>
        <c:dLbls>
          <c:showLegendKey val="0"/>
          <c:showVal val="0"/>
          <c:showCatName val="0"/>
          <c:showSerName val="0"/>
          <c:showPercent val="0"/>
          <c:showBubbleSize val="0"/>
        </c:dLbls>
        <c:axId val="584746808"/>
        <c:axId val="584747136"/>
      </c:scatterChart>
      <c:valAx>
        <c:axId val="584746808"/>
        <c:scaling>
          <c:orientation val="minMax"/>
          <c:max val="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600" b="1">
                    <a:solidFill>
                      <a:srgbClr val="002060"/>
                    </a:solidFill>
                  </a:rPr>
                  <a:t>Suitability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4747136"/>
        <c:crosses val="autoZero"/>
        <c:crossBetween val="midCat"/>
        <c:majorUnit val="0.5"/>
      </c:valAx>
      <c:valAx>
        <c:axId val="584747136"/>
        <c:scaling>
          <c:orientation val="minMax"/>
          <c:max val="4"/>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b="1">
                    <a:solidFill>
                      <a:srgbClr val="002060"/>
                    </a:solidFill>
                  </a:rPr>
                  <a:t>Preparedness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4746808"/>
        <c:crosses val="autoZero"/>
        <c:crossBetween val="midCat"/>
        <c:majorUnit val="0.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Feasibility, Impact, Urgency</a:t>
            </a:r>
          </a:p>
        </c:rich>
      </c:tx>
      <c:layout>
        <c:manualLayout>
          <c:xMode val="edge"/>
          <c:yMode val="edge"/>
          <c:x val="0.29633636652000966"/>
          <c:y val="3.5443023844104915E-2"/>
        </c:manualLayout>
      </c:layout>
      <c:overlay val="0"/>
      <c:spPr>
        <a:noFill/>
        <a:ln>
          <a:noFill/>
        </a:ln>
        <a:effectLst/>
      </c:spPr>
    </c:title>
    <c:autoTitleDeleted val="0"/>
    <c:plotArea>
      <c:layout>
        <c:manualLayout>
          <c:layoutTarget val="inner"/>
          <c:xMode val="edge"/>
          <c:yMode val="edge"/>
          <c:x val="8.225826166438531E-2"/>
          <c:y val="0.17467764097922089"/>
          <c:w val="0.8911072102087797"/>
          <c:h val="0.69388790280538115"/>
        </c:manualLayout>
      </c:layout>
      <c:bubbleChart>
        <c:varyColors val="0"/>
        <c:ser>
          <c:idx val="0"/>
          <c:order val="0"/>
          <c:invertIfNegative val="0"/>
          <c:dLbls>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1"/>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xVal>
            <c:numRef>
              <c:f>ASSESSMENT!$AT$28:$AT$31</c:f>
              <c:numCache>
                <c:formatCode>General</c:formatCode>
                <c:ptCount val="4"/>
                <c:pt idx="0">
                  <c:v>2.5</c:v>
                </c:pt>
                <c:pt idx="1">
                  <c:v>0</c:v>
                </c:pt>
                <c:pt idx="2">
                  <c:v>0</c:v>
                </c:pt>
                <c:pt idx="3">
                  <c:v>15</c:v>
                </c:pt>
              </c:numCache>
            </c:numRef>
          </c:xVal>
          <c:yVal>
            <c:numRef>
              <c:f>ASSESSMENT!$AU$28:$AU$31</c:f>
              <c:numCache>
                <c:formatCode>General</c:formatCode>
                <c:ptCount val="4"/>
                <c:pt idx="0">
                  <c:v>3.4</c:v>
                </c:pt>
                <c:pt idx="1">
                  <c:v>0</c:v>
                </c:pt>
                <c:pt idx="2">
                  <c:v>0</c:v>
                </c:pt>
                <c:pt idx="3">
                  <c:v>15</c:v>
                </c:pt>
              </c:numCache>
            </c:numRef>
          </c:yVal>
          <c:bubbleSize>
            <c:numRef>
              <c:f>ASSESSMENT!$AV$28:$AV$31</c:f>
              <c:numCache>
                <c:formatCode>General</c:formatCode>
                <c:ptCount val="4"/>
                <c:pt idx="0">
                  <c:v>3</c:v>
                </c:pt>
                <c:pt idx="1">
                  <c:v>0</c:v>
                </c:pt>
                <c:pt idx="2">
                  <c:v>0</c:v>
                </c:pt>
                <c:pt idx="3">
                  <c:v>5</c:v>
                </c:pt>
              </c:numCache>
            </c:numRef>
          </c:bubbleSize>
          <c:bubble3D val="0"/>
          <c:extLst>
            <c:ext xmlns:c16="http://schemas.microsoft.com/office/drawing/2014/chart" uri="{C3380CC4-5D6E-409C-BE32-E72D297353CC}">
              <c16:uniqueId val="{00000004-D994-4519-9246-5191113A9BAA}"/>
            </c:ext>
          </c:extLst>
        </c:ser>
        <c:dLbls>
          <c:showLegendKey val="0"/>
          <c:showVal val="0"/>
          <c:showCatName val="0"/>
          <c:showSerName val="0"/>
          <c:showPercent val="0"/>
          <c:showBubbleSize val="0"/>
        </c:dLbls>
        <c:bubbleScale val="100"/>
        <c:showNegBubbles val="0"/>
        <c:axId val="87655552"/>
        <c:axId val="87657472"/>
      </c:bubbleChart>
      <c:valAx>
        <c:axId val="87655552"/>
        <c:scaling>
          <c:orientation val="minMax"/>
          <c:max val="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Feasibility (1-5)</a:t>
                </a:r>
              </a:p>
            </c:rich>
          </c:tx>
          <c:overlay val="0"/>
          <c:spPr>
            <a:noFill/>
            <a:ln>
              <a:noFill/>
            </a:ln>
            <a:effectLst/>
          </c:spPr>
        </c:title>
        <c:numFmt formatCode="General" sourceLinked="0"/>
        <c:majorTickMark val="out"/>
        <c:minorTickMark val="none"/>
        <c:tickLblPos val="nextTo"/>
        <c:crossAx val="87657472"/>
        <c:crosses val="autoZero"/>
        <c:crossBetween val="midCat"/>
        <c:minorUnit val="1"/>
      </c:valAx>
      <c:valAx>
        <c:axId val="87657472"/>
        <c:scaling>
          <c:orientation val="minMax"/>
          <c:max val="5"/>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Impact (1-5)</a:t>
                </a:r>
              </a:p>
              <a:p>
                <a:pPr>
                  <a:defRPr sz="1000" b="0" i="0" u="none" strike="noStrike" kern="1200" baseline="0">
                    <a:solidFill>
                      <a:schemeClr val="tx1">
                        <a:lumMod val="65000"/>
                        <a:lumOff val="35000"/>
                      </a:schemeClr>
                    </a:solidFill>
                    <a:latin typeface="+mn-lt"/>
                    <a:ea typeface="+mn-ea"/>
                    <a:cs typeface="+mn-cs"/>
                  </a:defRPr>
                </a:pPr>
                <a:endParaRPr lang="nl-NL"/>
              </a:p>
            </c:rich>
          </c:tx>
          <c:layout>
            <c:manualLayout>
              <c:xMode val="edge"/>
              <c:yMode val="edge"/>
              <c:x val="0"/>
              <c:y val="0.37476135088996365"/>
            </c:manualLayout>
          </c:layout>
          <c:overlay val="0"/>
          <c:spPr>
            <a:noFill/>
            <a:ln>
              <a:noFill/>
            </a:ln>
            <a:effectLst/>
          </c:spPr>
        </c:title>
        <c:numFmt formatCode="General" sourceLinked="1"/>
        <c:majorTickMark val="out"/>
        <c:minorTickMark val="none"/>
        <c:tickLblPos val="nextTo"/>
        <c:crossAx val="87655552"/>
        <c:crosses val="autoZero"/>
        <c:crossBetween val="midCat"/>
        <c:majorUnit val="1"/>
        <c:minorUnit val="1"/>
      </c:valAx>
      <c:spPr>
        <a:noFill/>
        <a:ln>
          <a:noFill/>
        </a:ln>
        <a:effectLst/>
      </c:spPr>
    </c:plotArea>
    <c:plotVisOnly val="1"/>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9.gif"/><Relationship Id="rId2" Type="http://schemas.openxmlformats.org/officeDocument/2006/relationships/image" Target="../media/image1.jpeg"/><Relationship Id="rId1" Type="http://schemas.openxmlformats.org/officeDocument/2006/relationships/image" Target="../media/image8.gif"/></Relationships>
</file>

<file path=xl/drawings/_rels/drawing11.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8.gif"/><Relationship Id="rId1" Type="http://schemas.openxmlformats.org/officeDocument/2006/relationships/image" Target="../media/image9.gif"/></Relationships>
</file>

<file path=xl/drawings/_rels/drawing1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8.gif"/><Relationship Id="rId1" Type="http://schemas.openxmlformats.org/officeDocument/2006/relationships/image" Target="../media/image9.gif"/><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6.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6.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emf"/><Relationship Id="rId1" Type="http://schemas.openxmlformats.org/officeDocument/2006/relationships/image" Target="../media/image4.jpeg"/><Relationship Id="rId4" Type="http://schemas.openxmlformats.org/officeDocument/2006/relationships/image" Target="../media/image6.jpeg"/></Relationships>
</file>

<file path=xl/drawings/_rels/drawing6.xml.rels><?xml version="1.0" encoding="UTF-8" standalone="yes"?>
<Relationships xmlns="http://schemas.openxmlformats.org/package/2006/relationships"><Relationship Id="rId3" Type="http://schemas.openxmlformats.org/officeDocument/2006/relationships/image" Target="../media/image9.gif"/><Relationship Id="rId2" Type="http://schemas.openxmlformats.org/officeDocument/2006/relationships/image" Target="../media/image1.jpeg"/><Relationship Id="rId1" Type="http://schemas.openxmlformats.org/officeDocument/2006/relationships/image" Target="../media/image8.gif"/></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https://www.google.nl/url?sa=i&amp;rct=j&amp;q=&amp;esrc=s&amp;source=images&amp;cd=&amp;cad=rja&amp;uact=8&amp;ved=2ahUKEwip7YmawI7hAhUQ-6QKHVqYAVsQjRx6BAgBEAU&amp;url=https://www.nctv.nl/organisatie/werkenbijnctv/index.aspx&amp;psig=AOvVaw2Lx0TNngFbqftdNxHZOHFI&amp;ust=1553095068523008"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8.gif"/><Relationship Id="rId1" Type="http://schemas.openxmlformats.org/officeDocument/2006/relationships/image" Target="../media/image9.gif"/></Relationships>
</file>

<file path=xl/drawings/_rels/drawing9.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8.gif"/><Relationship Id="rId1" Type="http://schemas.openxmlformats.org/officeDocument/2006/relationships/image" Target="../media/image9.gif"/></Relationships>
</file>

<file path=xl/drawings/drawing1.xml><?xml version="1.0" encoding="utf-8"?>
<xdr:wsDr xmlns:xdr="http://schemas.openxmlformats.org/drawingml/2006/spreadsheetDrawing" xmlns:a="http://schemas.openxmlformats.org/drawingml/2006/main">
  <xdr:twoCellAnchor editAs="oneCell">
    <xdr:from>
      <xdr:col>13</xdr:col>
      <xdr:colOff>622300</xdr:colOff>
      <xdr:row>38</xdr:row>
      <xdr:rowOff>28575</xdr:rowOff>
    </xdr:from>
    <xdr:to>
      <xdr:col>13</xdr:col>
      <xdr:colOff>1236168</xdr:colOff>
      <xdr:row>38</xdr:row>
      <xdr:rowOff>352575</xdr:rowOff>
    </xdr:to>
    <xdr:pic>
      <xdr:nvPicPr>
        <xdr:cNvPr id="2" name="Picture 1">
          <a:extLst>
            <a:ext uri="{FF2B5EF4-FFF2-40B4-BE49-F238E27FC236}">
              <a16:creationId xmlns:a16="http://schemas.microsoft.com/office/drawing/2014/main" id="{B798755A-30B5-4DA0-9B86-2E2D237579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12150" y="8378825"/>
          <a:ext cx="613868" cy="324000"/>
        </a:xfrm>
        <a:prstGeom prst="rect">
          <a:avLst/>
        </a:prstGeom>
      </xdr:spPr>
    </xdr:pic>
    <xdr:clientData/>
  </xdr:twoCellAnchor>
  <xdr:twoCellAnchor editAs="oneCell">
    <xdr:from>
      <xdr:col>1</xdr:col>
      <xdr:colOff>76200</xdr:colOff>
      <xdr:row>38</xdr:row>
      <xdr:rowOff>31750</xdr:rowOff>
    </xdr:from>
    <xdr:to>
      <xdr:col>3</xdr:col>
      <xdr:colOff>36746</xdr:colOff>
      <xdr:row>38</xdr:row>
      <xdr:rowOff>355750</xdr:rowOff>
    </xdr:to>
    <xdr:pic>
      <xdr:nvPicPr>
        <xdr:cNvPr id="4" name="Picture 3">
          <a:extLst>
            <a:ext uri="{FF2B5EF4-FFF2-40B4-BE49-F238E27FC236}">
              <a16:creationId xmlns:a16="http://schemas.microsoft.com/office/drawing/2014/main" id="{EF7F418F-21CC-418E-ABC5-7BE1A150AE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50" y="6654800"/>
          <a:ext cx="455846" cy="324000"/>
        </a:xfrm>
        <a:prstGeom prst="rect">
          <a:avLst/>
        </a:prstGeom>
      </xdr:spPr>
    </xdr:pic>
    <xdr:clientData/>
  </xdr:twoCellAnchor>
  <xdr:twoCellAnchor editAs="oneCell">
    <xdr:from>
      <xdr:col>9</xdr:col>
      <xdr:colOff>50799</xdr:colOff>
      <xdr:row>25</xdr:row>
      <xdr:rowOff>116002</xdr:rowOff>
    </xdr:from>
    <xdr:to>
      <xdr:col>13</xdr:col>
      <xdr:colOff>1234455</xdr:colOff>
      <xdr:row>29</xdr:row>
      <xdr:rowOff>82550</xdr:rowOff>
    </xdr:to>
    <xdr:pic>
      <xdr:nvPicPr>
        <xdr:cNvPr id="5" name="Picture 4">
          <a:extLst>
            <a:ext uri="{FF2B5EF4-FFF2-40B4-BE49-F238E27FC236}">
              <a16:creationId xmlns:a16="http://schemas.microsoft.com/office/drawing/2014/main" id="{1D01A0FB-0B52-435E-9C3C-5734EC285D8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92749" y="6053252"/>
          <a:ext cx="3450606" cy="1947748"/>
        </a:xfrm>
        <a:prstGeom prst="rect">
          <a:avLst/>
        </a:prstGeom>
      </xdr:spPr>
    </xdr:pic>
    <xdr:clientData/>
  </xdr:twoCellAnchor>
  <xdr:twoCellAnchor editAs="oneCell">
    <xdr:from>
      <xdr:col>13</xdr:col>
      <xdr:colOff>782485</xdr:colOff>
      <xdr:row>1</xdr:row>
      <xdr:rowOff>41275</xdr:rowOff>
    </xdr:from>
    <xdr:to>
      <xdr:col>13</xdr:col>
      <xdr:colOff>1212124</xdr:colOff>
      <xdr:row>1</xdr:row>
      <xdr:rowOff>387823</xdr:rowOff>
    </xdr:to>
    <xdr:pic>
      <xdr:nvPicPr>
        <xdr:cNvPr id="7" name="Picture 6">
          <a:extLst>
            <a:ext uri="{FF2B5EF4-FFF2-40B4-BE49-F238E27FC236}">
              <a16:creationId xmlns:a16="http://schemas.microsoft.com/office/drawing/2014/main" id="{6742AB69-B0DC-4E24-A861-CBE891073DE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145310" y="155575"/>
          <a:ext cx="429639" cy="346548"/>
        </a:xfrm>
        <a:prstGeom prst="rect">
          <a:avLst/>
        </a:prstGeom>
      </xdr:spPr>
    </xdr:pic>
    <xdr:clientData/>
  </xdr:twoCellAnchor>
  <xdr:twoCellAnchor editAs="oneCell">
    <xdr:from>
      <xdr:col>13</xdr:col>
      <xdr:colOff>314325</xdr:colOff>
      <xdr:row>12</xdr:row>
      <xdr:rowOff>47625</xdr:rowOff>
    </xdr:from>
    <xdr:to>
      <xdr:col>13</xdr:col>
      <xdr:colOff>854325</xdr:colOff>
      <xdr:row>12</xdr:row>
      <xdr:rowOff>408525</xdr:rowOff>
    </xdr:to>
    <xdr:pic>
      <xdr:nvPicPr>
        <xdr:cNvPr id="6" name="Picture 5">
          <a:extLst>
            <a:ext uri="{FF2B5EF4-FFF2-40B4-BE49-F238E27FC236}">
              <a16:creationId xmlns:a16="http://schemas.microsoft.com/office/drawing/2014/main" id="{908C632E-A9B3-4420-9177-3536A522A1F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77150" y="2009775"/>
          <a:ext cx="540000" cy="360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38100</xdr:colOff>
      <xdr:row>91</xdr:row>
      <xdr:rowOff>28575</xdr:rowOff>
    </xdr:from>
    <xdr:to>
      <xdr:col>3</xdr:col>
      <xdr:colOff>32982</xdr:colOff>
      <xdr:row>91</xdr:row>
      <xdr:rowOff>352575</xdr:rowOff>
    </xdr:to>
    <xdr:pic>
      <xdr:nvPicPr>
        <xdr:cNvPr id="2" name="Picture 1">
          <a:extLst>
            <a:ext uri="{FF2B5EF4-FFF2-40B4-BE49-F238E27FC236}">
              <a16:creationId xmlns:a16="http://schemas.microsoft.com/office/drawing/2014/main" id="{E3F6DDFB-7FD8-476C-8165-4EDE8F62EA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3658850"/>
          <a:ext cx="471132" cy="324000"/>
        </a:xfrm>
        <a:prstGeom prst="rect">
          <a:avLst/>
        </a:prstGeom>
      </xdr:spPr>
    </xdr:pic>
    <xdr:clientData/>
  </xdr:twoCellAnchor>
  <xdr:twoCellAnchor editAs="oneCell">
    <xdr:from>
      <xdr:col>13</xdr:col>
      <xdr:colOff>622300</xdr:colOff>
      <xdr:row>91</xdr:row>
      <xdr:rowOff>28575</xdr:rowOff>
    </xdr:from>
    <xdr:to>
      <xdr:col>13</xdr:col>
      <xdr:colOff>1236168</xdr:colOff>
      <xdr:row>91</xdr:row>
      <xdr:rowOff>352575</xdr:rowOff>
    </xdr:to>
    <xdr:pic>
      <xdr:nvPicPr>
        <xdr:cNvPr id="3" name="Picture 2">
          <a:extLst>
            <a:ext uri="{FF2B5EF4-FFF2-40B4-BE49-F238E27FC236}">
              <a16:creationId xmlns:a16="http://schemas.microsoft.com/office/drawing/2014/main" id="{880414E5-3384-4A46-A44E-4935F74ECC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85125" y="13658850"/>
          <a:ext cx="613868" cy="324000"/>
        </a:xfrm>
        <a:prstGeom prst="rect">
          <a:avLst/>
        </a:prstGeom>
      </xdr:spPr>
    </xdr:pic>
    <xdr:clientData/>
  </xdr:twoCellAnchor>
  <xdr:twoCellAnchor editAs="oneCell">
    <xdr:from>
      <xdr:col>11</xdr:col>
      <xdr:colOff>647699</xdr:colOff>
      <xdr:row>1</xdr:row>
      <xdr:rowOff>38099</xdr:rowOff>
    </xdr:from>
    <xdr:to>
      <xdr:col>13</xdr:col>
      <xdr:colOff>1190234</xdr:colOff>
      <xdr:row>1</xdr:row>
      <xdr:rowOff>362099</xdr:rowOff>
    </xdr:to>
    <xdr:pic>
      <xdr:nvPicPr>
        <xdr:cNvPr id="4" name="Picture 3">
          <a:extLst>
            <a:ext uri="{FF2B5EF4-FFF2-40B4-BE49-F238E27FC236}">
              <a16:creationId xmlns:a16="http://schemas.microsoft.com/office/drawing/2014/main" id="{0ACE9273-25A6-4083-A306-7B3160FA9C1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00899" y="152399"/>
          <a:ext cx="1352160" cy="324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666750</xdr:colOff>
      <xdr:row>1</xdr:row>
      <xdr:rowOff>28575</xdr:rowOff>
    </xdr:from>
    <xdr:to>
      <xdr:col>13</xdr:col>
      <xdr:colOff>1209285</xdr:colOff>
      <xdr:row>1</xdr:row>
      <xdr:rowOff>352575</xdr:rowOff>
    </xdr:to>
    <xdr:pic>
      <xdr:nvPicPr>
        <xdr:cNvPr id="2" name="Picture 1">
          <a:extLst>
            <a:ext uri="{FF2B5EF4-FFF2-40B4-BE49-F238E27FC236}">
              <a16:creationId xmlns:a16="http://schemas.microsoft.com/office/drawing/2014/main" id="{62288761-A8FB-41C4-AB9D-E95F0F7B26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19950" y="142875"/>
          <a:ext cx="1352160" cy="324000"/>
        </a:xfrm>
        <a:prstGeom prst="rect">
          <a:avLst/>
        </a:prstGeom>
      </xdr:spPr>
    </xdr:pic>
    <xdr:clientData/>
  </xdr:twoCellAnchor>
  <xdr:twoCellAnchor editAs="oneCell">
    <xdr:from>
      <xdr:col>1</xdr:col>
      <xdr:colOff>38100</xdr:colOff>
      <xdr:row>91</xdr:row>
      <xdr:rowOff>38100</xdr:rowOff>
    </xdr:from>
    <xdr:to>
      <xdr:col>3</xdr:col>
      <xdr:colOff>32982</xdr:colOff>
      <xdr:row>91</xdr:row>
      <xdr:rowOff>362100</xdr:rowOff>
    </xdr:to>
    <xdr:pic>
      <xdr:nvPicPr>
        <xdr:cNvPr id="3" name="Picture 2">
          <a:extLst>
            <a:ext uri="{FF2B5EF4-FFF2-40B4-BE49-F238E27FC236}">
              <a16:creationId xmlns:a16="http://schemas.microsoft.com/office/drawing/2014/main" id="{B0816891-4A49-48C8-AA4C-54005D1174D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13782675"/>
          <a:ext cx="471132" cy="324000"/>
        </a:xfrm>
        <a:prstGeom prst="rect">
          <a:avLst/>
        </a:prstGeom>
      </xdr:spPr>
    </xdr:pic>
    <xdr:clientData/>
  </xdr:twoCellAnchor>
  <xdr:twoCellAnchor editAs="oneCell">
    <xdr:from>
      <xdr:col>13</xdr:col>
      <xdr:colOff>600075</xdr:colOff>
      <xdr:row>91</xdr:row>
      <xdr:rowOff>38100</xdr:rowOff>
    </xdr:from>
    <xdr:to>
      <xdr:col>13</xdr:col>
      <xdr:colOff>1213943</xdr:colOff>
      <xdr:row>91</xdr:row>
      <xdr:rowOff>362100</xdr:rowOff>
    </xdr:to>
    <xdr:pic>
      <xdr:nvPicPr>
        <xdr:cNvPr id="4" name="Picture 3">
          <a:extLst>
            <a:ext uri="{FF2B5EF4-FFF2-40B4-BE49-F238E27FC236}">
              <a16:creationId xmlns:a16="http://schemas.microsoft.com/office/drawing/2014/main" id="{F3B94C0B-436E-41FD-8C3A-F3F8A2164B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962900" y="13782675"/>
          <a:ext cx="613868" cy="324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666750</xdr:colOff>
      <xdr:row>1</xdr:row>
      <xdr:rowOff>28575</xdr:rowOff>
    </xdr:from>
    <xdr:to>
      <xdr:col>13</xdr:col>
      <xdr:colOff>1161660</xdr:colOff>
      <xdr:row>1</xdr:row>
      <xdr:rowOff>352575</xdr:rowOff>
    </xdr:to>
    <xdr:pic>
      <xdr:nvPicPr>
        <xdr:cNvPr id="2" name="Picture 1">
          <a:extLst>
            <a:ext uri="{FF2B5EF4-FFF2-40B4-BE49-F238E27FC236}">
              <a16:creationId xmlns:a16="http://schemas.microsoft.com/office/drawing/2014/main" id="{097D644E-54B3-4698-B019-09827A23D4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19950" y="142875"/>
          <a:ext cx="1352160" cy="324000"/>
        </a:xfrm>
        <a:prstGeom prst="rect">
          <a:avLst/>
        </a:prstGeom>
      </xdr:spPr>
    </xdr:pic>
    <xdr:clientData/>
  </xdr:twoCellAnchor>
  <xdr:twoCellAnchor editAs="oneCell">
    <xdr:from>
      <xdr:col>1</xdr:col>
      <xdr:colOff>38100</xdr:colOff>
      <xdr:row>93</xdr:row>
      <xdr:rowOff>38100</xdr:rowOff>
    </xdr:from>
    <xdr:to>
      <xdr:col>3</xdr:col>
      <xdr:colOff>32982</xdr:colOff>
      <xdr:row>93</xdr:row>
      <xdr:rowOff>362100</xdr:rowOff>
    </xdr:to>
    <xdr:pic>
      <xdr:nvPicPr>
        <xdr:cNvPr id="3" name="Picture 2">
          <a:extLst>
            <a:ext uri="{FF2B5EF4-FFF2-40B4-BE49-F238E27FC236}">
              <a16:creationId xmlns:a16="http://schemas.microsoft.com/office/drawing/2014/main" id="{FBB2B8DB-17CD-40A6-B17E-EFD32A3B18E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13820775"/>
          <a:ext cx="471132" cy="324000"/>
        </a:xfrm>
        <a:prstGeom prst="rect">
          <a:avLst/>
        </a:prstGeom>
      </xdr:spPr>
    </xdr:pic>
    <xdr:clientData/>
  </xdr:twoCellAnchor>
  <xdr:twoCellAnchor editAs="oneCell">
    <xdr:from>
      <xdr:col>13</xdr:col>
      <xdr:colOff>581025</xdr:colOff>
      <xdr:row>93</xdr:row>
      <xdr:rowOff>31750</xdr:rowOff>
    </xdr:from>
    <xdr:to>
      <xdr:col>13</xdr:col>
      <xdr:colOff>1207593</xdr:colOff>
      <xdr:row>93</xdr:row>
      <xdr:rowOff>355750</xdr:rowOff>
    </xdr:to>
    <xdr:pic>
      <xdr:nvPicPr>
        <xdr:cNvPr id="4" name="Picture 3">
          <a:extLst>
            <a:ext uri="{FF2B5EF4-FFF2-40B4-BE49-F238E27FC236}">
              <a16:creationId xmlns:a16="http://schemas.microsoft.com/office/drawing/2014/main" id="{A7A90C2C-10DB-4463-BFAC-BF17633F3F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21675" y="13131800"/>
          <a:ext cx="674193" cy="324000"/>
        </a:xfrm>
        <a:prstGeom prst="rect">
          <a:avLst/>
        </a:prstGeom>
      </xdr:spPr>
    </xdr:pic>
    <xdr:clientData/>
  </xdr:twoCellAnchor>
  <xdr:twoCellAnchor>
    <xdr:from>
      <xdr:col>7</xdr:col>
      <xdr:colOff>275432</xdr:colOff>
      <xdr:row>23</xdr:row>
      <xdr:rowOff>47625</xdr:rowOff>
    </xdr:from>
    <xdr:to>
      <xdr:col>13</xdr:col>
      <xdr:colOff>1282700</xdr:colOff>
      <xdr:row>43</xdr:row>
      <xdr:rowOff>76200</xdr:rowOff>
    </xdr:to>
    <xdr:graphicFrame macro="">
      <xdr:nvGraphicFramePr>
        <xdr:cNvPr id="9" name="Chart 8">
          <a:extLst>
            <a:ext uri="{FF2B5EF4-FFF2-40B4-BE49-F238E27FC236}">
              <a16:creationId xmlns:a16="http://schemas.microsoft.com/office/drawing/2014/main" id="{32D89D0D-EB53-4490-A153-2880ADD42D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44450</xdr:colOff>
      <xdr:row>194</xdr:row>
      <xdr:rowOff>38100</xdr:rowOff>
    </xdr:from>
    <xdr:to>
      <xdr:col>2</xdr:col>
      <xdr:colOff>233596</xdr:colOff>
      <xdr:row>194</xdr:row>
      <xdr:rowOff>362100</xdr:rowOff>
    </xdr:to>
    <xdr:pic>
      <xdr:nvPicPr>
        <xdr:cNvPr id="5" name="Picture 4">
          <a:extLst>
            <a:ext uri="{FF2B5EF4-FFF2-40B4-BE49-F238E27FC236}">
              <a16:creationId xmlns:a16="http://schemas.microsoft.com/office/drawing/2014/main" id="{AEBDCEEF-A1D6-492A-8863-39DC7E300B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39922450"/>
          <a:ext cx="436796" cy="324000"/>
        </a:xfrm>
        <a:prstGeom prst="rect">
          <a:avLst/>
        </a:prstGeom>
      </xdr:spPr>
    </xdr:pic>
    <xdr:clientData/>
  </xdr:twoCellAnchor>
  <xdr:oneCellAnchor>
    <xdr:from>
      <xdr:col>13</xdr:col>
      <xdr:colOff>622300</xdr:colOff>
      <xdr:row>194</xdr:row>
      <xdr:rowOff>25400</xdr:rowOff>
    </xdr:from>
    <xdr:ext cx="613868" cy="324000"/>
    <xdr:pic>
      <xdr:nvPicPr>
        <xdr:cNvPr id="6" name="Picture 5">
          <a:extLst>
            <a:ext uri="{FF2B5EF4-FFF2-40B4-BE49-F238E27FC236}">
              <a16:creationId xmlns:a16="http://schemas.microsoft.com/office/drawing/2014/main" id="{B8F0B128-CF97-42AB-95D6-F4B4F886BB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12150" y="39909750"/>
          <a:ext cx="613868" cy="324000"/>
        </a:xfrm>
        <a:prstGeom prst="rect">
          <a:avLst/>
        </a:prstGeom>
      </xdr:spPr>
    </xdr:pic>
    <xdr:clientData/>
  </xdr:oneCellAnchor>
  <xdr:twoCellAnchor editAs="oneCell">
    <xdr:from>
      <xdr:col>13</xdr:col>
      <xdr:colOff>784225</xdr:colOff>
      <xdr:row>1</xdr:row>
      <xdr:rowOff>31750</xdr:rowOff>
    </xdr:from>
    <xdr:to>
      <xdr:col>13</xdr:col>
      <xdr:colOff>1213864</xdr:colOff>
      <xdr:row>1</xdr:row>
      <xdr:rowOff>378298</xdr:rowOff>
    </xdr:to>
    <xdr:pic>
      <xdr:nvPicPr>
        <xdr:cNvPr id="7" name="Picture 6">
          <a:extLst>
            <a:ext uri="{FF2B5EF4-FFF2-40B4-BE49-F238E27FC236}">
              <a16:creationId xmlns:a16="http://schemas.microsoft.com/office/drawing/2014/main" id="{D043D60C-7F5F-41AE-90AA-2F3D37D09D2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7050" y="146050"/>
          <a:ext cx="429639" cy="3465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193</xdr:row>
      <xdr:rowOff>12700</xdr:rowOff>
    </xdr:from>
    <xdr:to>
      <xdr:col>3</xdr:col>
      <xdr:colOff>1821</xdr:colOff>
      <xdr:row>193</xdr:row>
      <xdr:rowOff>336700</xdr:rowOff>
    </xdr:to>
    <xdr:pic>
      <xdr:nvPicPr>
        <xdr:cNvPr id="5" name="Picture 4">
          <a:extLst>
            <a:ext uri="{FF2B5EF4-FFF2-40B4-BE49-F238E27FC236}">
              <a16:creationId xmlns:a16="http://schemas.microsoft.com/office/drawing/2014/main" id="{3AAF5DDD-6801-4005-92CE-06C79CEA5C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0" y="39897050"/>
          <a:ext cx="436796" cy="324000"/>
        </a:xfrm>
        <a:prstGeom prst="rect">
          <a:avLst/>
        </a:prstGeom>
      </xdr:spPr>
    </xdr:pic>
    <xdr:clientData/>
  </xdr:twoCellAnchor>
  <xdr:oneCellAnchor>
    <xdr:from>
      <xdr:col>13</xdr:col>
      <xdr:colOff>603248</xdr:colOff>
      <xdr:row>193</xdr:row>
      <xdr:rowOff>31750</xdr:rowOff>
    </xdr:from>
    <xdr:ext cx="613868" cy="324000"/>
    <xdr:pic>
      <xdr:nvPicPr>
        <xdr:cNvPr id="6" name="Picture 5">
          <a:extLst>
            <a:ext uri="{FF2B5EF4-FFF2-40B4-BE49-F238E27FC236}">
              <a16:creationId xmlns:a16="http://schemas.microsoft.com/office/drawing/2014/main" id="{B4AC6F97-734A-40F4-8831-460A2967E0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61311" y="36972875"/>
          <a:ext cx="613868" cy="324000"/>
        </a:xfrm>
        <a:prstGeom prst="rect">
          <a:avLst/>
        </a:prstGeom>
      </xdr:spPr>
    </xdr:pic>
    <xdr:clientData/>
  </xdr:oneCellAnchor>
  <xdr:twoCellAnchor editAs="oneCell">
    <xdr:from>
      <xdr:col>13</xdr:col>
      <xdr:colOff>787398</xdr:colOff>
      <xdr:row>1</xdr:row>
      <xdr:rowOff>41275</xdr:rowOff>
    </xdr:from>
    <xdr:to>
      <xdr:col>13</xdr:col>
      <xdr:colOff>1207512</xdr:colOff>
      <xdr:row>1</xdr:row>
      <xdr:rowOff>387823</xdr:rowOff>
    </xdr:to>
    <xdr:pic>
      <xdr:nvPicPr>
        <xdr:cNvPr id="7" name="Picture 6">
          <a:extLst>
            <a:ext uri="{FF2B5EF4-FFF2-40B4-BE49-F238E27FC236}">
              <a16:creationId xmlns:a16="http://schemas.microsoft.com/office/drawing/2014/main" id="{5402170A-4D4D-415A-A4AA-31BF0117161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50223" y="155575"/>
          <a:ext cx="420114" cy="3465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13</xdr:col>
      <xdr:colOff>600075</xdr:colOff>
      <xdr:row>73</xdr:row>
      <xdr:rowOff>38100</xdr:rowOff>
    </xdr:from>
    <xdr:ext cx="613868" cy="324000"/>
    <xdr:pic>
      <xdr:nvPicPr>
        <xdr:cNvPr id="2" name="Picture 1">
          <a:extLst>
            <a:ext uri="{FF2B5EF4-FFF2-40B4-BE49-F238E27FC236}">
              <a16:creationId xmlns:a16="http://schemas.microsoft.com/office/drawing/2014/main" id="{A0C9D459-9BCB-4B50-955A-8A61366150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62900" y="7029450"/>
          <a:ext cx="613868" cy="324000"/>
        </a:xfrm>
        <a:prstGeom prst="rect">
          <a:avLst/>
        </a:prstGeom>
      </xdr:spPr>
    </xdr:pic>
    <xdr:clientData/>
  </xdr:oneCellAnchor>
  <xdr:twoCellAnchor editAs="oneCell">
    <xdr:from>
      <xdr:col>1</xdr:col>
      <xdr:colOff>44450</xdr:colOff>
      <xdr:row>73</xdr:row>
      <xdr:rowOff>31750</xdr:rowOff>
    </xdr:from>
    <xdr:to>
      <xdr:col>2</xdr:col>
      <xdr:colOff>233596</xdr:colOff>
      <xdr:row>73</xdr:row>
      <xdr:rowOff>355750</xdr:rowOff>
    </xdr:to>
    <xdr:pic>
      <xdr:nvPicPr>
        <xdr:cNvPr id="10" name="Picture 9">
          <a:extLst>
            <a:ext uri="{FF2B5EF4-FFF2-40B4-BE49-F238E27FC236}">
              <a16:creationId xmlns:a16="http://schemas.microsoft.com/office/drawing/2014/main" id="{B06120DB-0FCE-4393-B703-EF938FEAC7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11029950"/>
          <a:ext cx="436796" cy="324000"/>
        </a:xfrm>
        <a:prstGeom prst="rect">
          <a:avLst/>
        </a:prstGeom>
      </xdr:spPr>
    </xdr:pic>
    <xdr:clientData/>
  </xdr:twoCellAnchor>
  <xdr:twoCellAnchor editAs="oneCell">
    <xdr:from>
      <xdr:col>13</xdr:col>
      <xdr:colOff>765175</xdr:colOff>
      <xdr:row>1</xdr:row>
      <xdr:rowOff>41275</xdr:rowOff>
    </xdr:from>
    <xdr:to>
      <xdr:col>13</xdr:col>
      <xdr:colOff>1194814</xdr:colOff>
      <xdr:row>1</xdr:row>
      <xdr:rowOff>387823</xdr:rowOff>
    </xdr:to>
    <xdr:pic>
      <xdr:nvPicPr>
        <xdr:cNvPr id="11" name="Picture 10">
          <a:extLst>
            <a:ext uri="{FF2B5EF4-FFF2-40B4-BE49-F238E27FC236}">
              <a16:creationId xmlns:a16="http://schemas.microsoft.com/office/drawing/2014/main" id="{108DC049-6995-43C5-8C31-21476739C1A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28000" y="155575"/>
          <a:ext cx="429639" cy="346548"/>
        </a:xfrm>
        <a:prstGeom prst="rect">
          <a:avLst/>
        </a:prstGeom>
      </xdr:spPr>
    </xdr:pic>
    <xdr:clientData/>
  </xdr:twoCellAnchor>
  <xdr:twoCellAnchor>
    <xdr:from>
      <xdr:col>2</xdr:col>
      <xdr:colOff>219075</xdr:colOff>
      <xdr:row>4</xdr:row>
      <xdr:rowOff>12700</xdr:rowOff>
    </xdr:from>
    <xdr:to>
      <xdr:col>7</xdr:col>
      <xdr:colOff>1108075</xdr:colOff>
      <xdr:row>23</xdr:row>
      <xdr:rowOff>12700</xdr:rowOff>
    </xdr:to>
    <xdr:graphicFrame macro="">
      <xdr:nvGraphicFramePr>
        <xdr:cNvPr id="8" name="Chart 7">
          <a:extLst>
            <a:ext uri="{FF2B5EF4-FFF2-40B4-BE49-F238E27FC236}">
              <a16:creationId xmlns:a16="http://schemas.microsoft.com/office/drawing/2014/main" id="{1A00D177-1A7D-42D6-AFEC-68A33510A8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781050</xdr:colOff>
      <xdr:row>1</xdr:row>
      <xdr:rowOff>41275</xdr:rowOff>
    </xdr:from>
    <xdr:to>
      <xdr:col>13</xdr:col>
      <xdr:colOff>1201164</xdr:colOff>
      <xdr:row>1</xdr:row>
      <xdr:rowOff>387823</xdr:rowOff>
    </xdr:to>
    <xdr:pic>
      <xdr:nvPicPr>
        <xdr:cNvPr id="4" name="Picture 3">
          <a:extLst>
            <a:ext uri="{FF2B5EF4-FFF2-40B4-BE49-F238E27FC236}">
              <a16:creationId xmlns:a16="http://schemas.microsoft.com/office/drawing/2014/main" id="{32F41FE3-AE46-48A8-8B4E-7DBE025ECB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43875" y="155575"/>
          <a:ext cx="420114" cy="346548"/>
        </a:xfrm>
        <a:prstGeom prst="rect">
          <a:avLst/>
        </a:prstGeom>
      </xdr:spPr>
    </xdr:pic>
    <xdr:clientData/>
  </xdr:twoCellAnchor>
  <xdr:twoCellAnchor>
    <xdr:from>
      <xdr:col>0</xdr:col>
      <xdr:colOff>0</xdr:colOff>
      <xdr:row>22</xdr:row>
      <xdr:rowOff>0</xdr:rowOff>
    </xdr:from>
    <xdr:to>
      <xdr:col>0</xdr:col>
      <xdr:colOff>0</xdr:colOff>
      <xdr:row>22</xdr:row>
      <xdr:rowOff>0</xdr:rowOff>
    </xdr:to>
    <xdr:pic>
      <xdr:nvPicPr>
        <xdr:cNvPr id="5" name="Picture 4" hidden="1">
          <a:extLst>
            <a:ext uri="{FF2B5EF4-FFF2-40B4-BE49-F238E27FC236}">
              <a16:creationId xmlns:a16="http://schemas.microsoft.com/office/drawing/2014/main" id="{43CCF72A-2E74-4399-95E5-7BD35CB974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4340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50800</xdr:colOff>
      <xdr:row>138</xdr:row>
      <xdr:rowOff>12700</xdr:rowOff>
    </xdr:from>
    <xdr:to>
      <xdr:col>2</xdr:col>
      <xdr:colOff>239946</xdr:colOff>
      <xdr:row>138</xdr:row>
      <xdr:rowOff>361950</xdr:rowOff>
    </xdr:to>
    <xdr:pic>
      <xdr:nvPicPr>
        <xdr:cNvPr id="6" name="Picture 5">
          <a:extLst>
            <a:ext uri="{FF2B5EF4-FFF2-40B4-BE49-F238E27FC236}">
              <a16:creationId xmlns:a16="http://schemas.microsoft.com/office/drawing/2014/main" id="{360A3107-D25E-4D0F-9201-6676A33B4A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8750" y="39027100"/>
          <a:ext cx="436796" cy="349250"/>
        </a:xfrm>
        <a:prstGeom prst="rect">
          <a:avLst/>
        </a:prstGeom>
      </xdr:spPr>
    </xdr:pic>
    <xdr:clientData/>
  </xdr:twoCellAnchor>
  <xdr:oneCellAnchor>
    <xdr:from>
      <xdr:col>13</xdr:col>
      <xdr:colOff>596900</xdr:colOff>
      <xdr:row>138</xdr:row>
      <xdr:rowOff>41275</xdr:rowOff>
    </xdr:from>
    <xdr:ext cx="613868" cy="324000"/>
    <xdr:pic>
      <xdr:nvPicPr>
        <xdr:cNvPr id="7" name="Picture 6">
          <a:extLst>
            <a:ext uri="{FF2B5EF4-FFF2-40B4-BE49-F238E27FC236}">
              <a16:creationId xmlns:a16="http://schemas.microsoft.com/office/drawing/2014/main" id="{A1158188-35A2-4129-BFBD-559479DE498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59725" y="30045025"/>
          <a:ext cx="613868" cy="3240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90</xdr:row>
      <xdr:rowOff>28575</xdr:rowOff>
    </xdr:from>
    <xdr:to>
      <xdr:col>3</xdr:col>
      <xdr:colOff>32982</xdr:colOff>
      <xdr:row>90</xdr:row>
      <xdr:rowOff>352575</xdr:rowOff>
    </xdr:to>
    <xdr:pic>
      <xdr:nvPicPr>
        <xdr:cNvPr id="2" name="Picture 1">
          <a:extLst>
            <a:ext uri="{FF2B5EF4-FFF2-40B4-BE49-F238E27FC236}">
              <a16:creationId xmlns:a16="http://schemas.microsoft.com/office/drawing/2014/main" id="{A97B6A54-3334-4EAC-9F9B-14A4EA261F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3763625"/>
          <a:ext cx="471132" cy="324000"/>
        </a:xfrm>
        <a:prstGeom prst="rect">
          <a:avLst/>
        </a:prstGeom>
      </xdr:spPr>
    </xdr:pic>
    <xdr:clientData/>
  </xdr:twoCellAnchor>
  <xdr:twoCellAnchor editAs="oneCell">
    <xdr:from>
      <xdr:col>13</xdr:col>
      <xdr:colOff>622300</xdr:colOff>
      <xdr:row>90</xdr:row>
      <xdr:rowOff>28575</xdr:rowOff>
    </xdr:from>
    <xdr:to>
      <xdr:col>13</xdr:col>
      <xdr:colOff>1236168</xdr:colOff>
      <xdr:row>90</xdr:row>
      <xdr:rowOff>352575</xdr:rowOff>
    </xdr:to>
    <xdr:pic>
      <xdr:nvPicPr>
        <xdr:cNvPr id="3" name="Picture 2">
          <a:extLst>
            <a:ext uri="{FF2B5EF4-FFF2-40B4-BE49-F238E27FC236}">
              <a16:creationId xmlns:a16="http://schemas.microsoft.com/office/drawing/2014/main" id="{9E9DEF38-5E63-42EE-B447-C5FEE9A115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85125" y="13763625"/>
          <a:ext cx="613868" cy="324000"/>
        </a:xfrm>
        <a:prstGeom prst="rect">
          <a:avLst/>
        </a:prstGeom>
      </xdr:spPr>
    </xdr:pic>
    <xdr:clientData/>
  </xdr:twoCellAnchor>
  <xdr:twoCellAnchor editAs="oneCell">
    <xdr:from>
      <xdr:col>11</xdr:col>
      <xdr:colOff>647699</xdr:colOff>
      <xdr:row>1</xdr:row>
      <xdr:rowOff>38099</xdr:rowOff>
    </xdr:from>
    <xdr:to>
      <xdr:col>13</xdr:col>
      <xdr:colOff>1190234</xdr:colOff>
      <xdr:row>1</xdr:row>
      <xdr:rowOff>362099</xdr:rowOff>
    </xdr:to>
    <xdr:pic>
      <xdr:nvPicPr>
        <xdr:cNvPr id="4" name="Picture 3">
          <a:extLst>
            <a:ext uri="{FF2B5EF4-FFF2-40B4-BE49-F238E27FC236}">
              <a16:creationId xmlns:a16="http://schemas.microsoft.com/office/drawing/2014/main" id="{EA375A7B-AEDB-4279-8DCA-E9BE567348E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00899" y="152399"/>
          <a:ext cx="1352160" cy="324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622300</xdr:colOff>
      <xdr:row>90</xdr:row>
      <xdr:rowOff>28575</xdr:rowOff>
    </xdr:from>
    <xdr:to>
      <xdr:col>13</xdr:col>
      <xdr:colOff>1236168</xdr:colOff>
      <xdr:row>90</xdr:row>
      <xdr:rowOff>352575</xdr:rowOff>
    </xdr:to>
    <xdr:pic>
      <xdr:nvPicPr>
        <xdr:cNvPr id="3" name="Picture 2">
          <a:extLst>
            <a:ext uri="{FF2B5EF4-FFF2-40B4-BE49-F238E27FC236}">
              <a16:creationId xmlns:a16="http://schemas.microsoft.com/office/drawing/2014/main" id="{D7F2F8CB-DCCA-4915-8763-58E13B9B2A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12150" y="13084175"/>
          <a:ext cx="613868" cy="324000"/>
        </a:xfrm>
        <a:prstGeom prst="rect">
          <a:avLst/>
        </a:prstGeom>
      </xdr:spPr>
    </xdr:pic>
    <xdr:clientData/>
  </xdr:twoCellAnchor>
  <xdr:twoCellAnchor editAs="oneCell">
    <xdr:from>
      <xdr:col>1</xdr:col>
      <xdr:colOff>69851</xdr:colOff>
      <xdr:row>90</xdr:row>
      <xdr:rowOff>31750</xdr:rowOff>
    </xdr:from>
    <xdr:to>
      <xdr:col>3</xdr:col>
      <xdr:colOff>583650</xdr:colOff>
      <xdr:row>90</xdr:row>
      <xdr:rowOff>355750</xdr:rowOff>
    </xdr:to>
    <xdr:pic>
      <xdr:nvPicPr>
        <xdr:cNvPr id="5" name="Picture 4" descr="Afbeeldingsresultaat voor nctv logo">
          <a:hlinkClick xmlns:r="http://schemas.openxmlformats.org/officeDocument/2006/relationships" r:id="rId2" tgtFrame="_blank"/>
          <a:extLst>
            <a:ext uri="{FF2B5EF4-FFF2-40B4-BE49-F238E27FC236}">
              <a16:creationId xmlns:a16="http://schemas.microsoft.com/office/drawing/2014/main" id="{BC7142D6-7B5D-41DA-92CF-A3B5F2200D6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7801" y="13087350"/>
          <a:ext cx="1009099" cy="3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666750</xdr:colOff>
      <xdr:row>1</xdr:row>
      <xdr:rowOff>28575</xdr:rowOff>
    </xdr:from>
    <xdr:to>
      <xdr:col>13</xdr:col>
      <xdr:colOff>1209285</xdr:colOff>
      <xdr:row>1</xdr:row>
      <xdr:rowOff>352575</xdr:rowOff>
    </xdr:to>
    <xdr:pic>
      <xdr:nvPicPr>
        <xdr:cNvPr id="6" name="Picture 5">
          <a:extLst>
            <a:ext uri="{FF2B5EF4-FFF2-40B4-BE49-F238E27FC236}">
              <a16:creationId xmlns:a16="http://schemas.microsoft.com/office/drawing/2014/main" id="{E70DC9AA-5F7B-4BEC-A806-EE6B7E127F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19950" y="142875"/>
          <a:ext cx="1352160" cy="324000"/>
        </a:xfrm>
        <a:prstGeom prst="rect">
          <a:avLst/>
        </a:prstGeom>
      </xdr:spPr>
    </xdr:pic>
    <xdr:clientData/>
  </xdr:twoCellAnchor>
  <xdr:twoCellAnchor editAs="oneCell">
    <xdr:from>
      <xdr:col>1</xdr:col>
      <xdr:colOff>38100</xdr:colOff>
      <xdr:row>96</xdr:row>
      <xdr:rowOff>38100</xdr:rowOff>
    </xdr:from>
    <xdr:to>
      <xdr:col>3</xdr:col>
      <xdr:colOff>32982</xdr:colOff>
      <xdr:row>96</xdr:row>
      <xdr:rowOff>362100</xdr:rowOff>
    </xdr:to>
    <xdr:pic>
      <xdr:nvPicPr>
        <xdr:cNvPr id="9" name="Picture 8">
          <a:extLst>
            <a:ext uri="{FF2B5EF4-FFF2-40B4-BE49-F238E27FC236}">
              <a16:creationId xmlns:a16="http://schemas.microsoft.com/office/drawing/2014/main" id="{490E6DA2-B85B-4274-8740-42D288A1EF4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14497050"/>
          <a:ext cx="471132" cy="324000"/>
        </a:xfrm>
        <a:prstGeom prst="rect">
          <a:avLst/>
        </a:prstGeom>
      </xdr:spPr>
    </xdr:pic>
    <xdr:clientData/>
  </xdr:twoCellAnchor>
  <xdr:twoCellAnchor editAs="oneCell">
    <xdr:from>
      <xdr:col>13</xdr:col>
      <xdr:colOff>600075</xdr:colOff>
      <xdr:row>96</xdr:row>
      <xdr:rowOff>38100</xdr:rowOff>
    </xdr:from>
    <xdr:to>
      <xdr:col>13</xdr:col>
      <xdr:colOff>1213943</xdr:colOff>
      <xdr:row>96</xdr:row>
      <xdr:rowOff>362100</xdr:rowOff>
    </xdr:to>
    <xdr:pic>
      <xdr:nvPicPr>
        <xdr:cNvPr id="10" name="Picture 9">
          <a:extLst>
            <a:ext uri="{FF2B5EF4-FFF2-40B4-BE49-F238E27FC236}">
              <a16:creationId xmlns:a16="http://schemas.microsoft.com/office/drawing/2014/main" id="{A67058D9-9370-4A65-B163-0B0379F926D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962900" y="14497050"/>
          <a:ext cx="613868" cy="324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666750</xdr:colOff>
      <xdr:row>1</xdr:row>
      <xdr:rowOff>28575</xdr:rowOff>
    </xdr:from>
    <xdr:to>
      <xdr:col>13</xdr:col>
      <xdr:colOff>1209285</xdr:colOff>
      <xdr:row>1</xdr:row>
      <xdr:rowOff>352575</xdr:rowOff>
    </xdr:to>
    <xdr:pic>
      <xdr:nvPicPr>
        <xdr:cNvPr id="2" name="Picture 1">
          <a:extLst>
            <a:ext uri="{FF2B5EF4-FFF2-40B4-BE49-F238E27FC236}">
              <a16:creationId xmlns:a16="http://schemas.microsoft.com/office/drawing/2014/main" id="{30AF729B-19D1-4844-A20E-077FBEEC0E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19950" y="142875"/>
          <a:ext cx="1352160" cy="324000"/>
        </a:xfrm>
        <a:prstGeom prst="rect">
          <a:avLst/>
        </a:prstGeom>
      </xdr:spPr>
    </xdr:pic>
    <xdr:clientData/>
  </xdr:twoCellAnchor>
  <xdr:twoCellAnchor editAs="oneCell">
    <xdr:from>
      <xdr:col>1</xdr:col>
      <xdr:colOff>38100</xdr:colOff>
      <xdr:row>94</xdr:row>
      <xdr:rowOff>38100</xdr:rowOff>
    </xdr:from>
    <xdr:to>
      <xdr:col>3</xdr:col>
      <xdr:colOff>32982</xdr:colOff>
      <xdr:row>94</xdr:row>
      <xdr:rowOff>362100</xdr:rowOff>
    </xdr:to>
    <xdr:pic>
      <xdr:nvPicPr>
        <xdr:cNvPr id="3" name="Picture 2">
          <a:extLst>
            <a:ext uri="{FF2B5EF4-FFF2-40B4-BE49-F238E27FC236}">
              <a16:creationId xmlns:a16="http://schemas.microsoft.com/office/drawing/2014/main" id="{07A0AA23-D8E4-44BD-BBC1-F6AD37A7C77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13782675"/>
          <a:ext cx="471132" cy="324000"/>
        </a:xfrm>
        <a:prstGeom prst="rect">
          <a:avLst/>
        </a:prstGeom>
      </xdr:spPr>
    </xdr:pic>
    <xdr:clientData/>
  </xdr:twoCellAnchor>
  <xdr:twoCellAnchor editAs="oneCell">
    <xdr:from>
      <xdr:col>13</xdr:col>
      <xdr:colOff>600075</xdr:colOff>
      <xdr:row>94</xdr:row>
      <xdr:rowOff>38100</xdr:rowOff>
    </xdr:from>
    <xdr:to>
      <xdr:col>13</xdr:col>
      <xdr:colOff>1213943</xdr:colOff>
      <xdr:row>94</xdr:row>
      <xdr:rowOff>362100</xdr:rowOff>
    </xdr:to>
    <xdr:pic>
      <xdr:nvPicPr>
        <xdr:cNvPr id="4" name="Picture 3">
          <a:extLst>
            <a:ext uri="{FF2B5EF4-FFF2-40B4-BE49-F238E27FC236}">
              <a16:creationId xmlns:a16="http://schemas.microsoft.com/office/drawing/2014/main" id="{6BA9FFF0-7DE7-43AF-838E-0F1CC570398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962900" y="13782675"/>
          <a:ext cx="613868" cy="324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gnese.macaluso@ecorys.com" TargetMode="External"/><Relationship Id="rId1" Type="http://schemas.openxmlformats.org/officeDocument/2006/relationships/hyperlink" Target="mailto:lisette.dekoning@tno.n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396E5-4DD3-48DC-83D6-443D19231782}">
  <sheetPr>
    <tabColor theme="1"/>
  </sheetPr>
  <dimension ref="A1:V97"/>
  <sheetViews>
    <sheetView tabSelected="1" zoomScaleNormal="100" workbookViewId="0">
      <selection activeCell="Q1" sqref="Q1"/>
    </sheetView>
  </sheetViews>
  <sheetFormatPr baseColWidth="10" defaultColWidth="9.1640625" defaultRowHeight="15" x14ac:dyDescent="0.2"/>
  <cols>
    <col min="1" max="1" width="1.5" style="3" customWidth="1"/>
    <col min="2" max="3" width="3.5" style="3" customWidth="1"/>
    <col min="4" max="4" width="27.5" style="3" customWidth="1"/>
    <col min="5" max="5" width="1.5" style="13" customWidth="1"/>
    <col min="6" max="6" width="18.5" style="3" customWidth="1"/>
    <col min="7" max="7" width="1.5" style="3" customWidth="1"/>
    <col min="8" max="8" width="18.5" style="3" customWidth="1"/>
    <col min="9" max="9" width="1.5" style="3" customWidth="1"/>
    <col min="10" max="10" width="18.5" style="3" customWidth="1"/>
    <col min="11" max="11" width="1.5" style="3" customWidth="1"/>
    <col min="12" max="12" width="10.5" style="3" customWidth="1"/>
    <col min="13" max="13" width="1.5" style="3" customWidth="1"/>
    <col min="14" max="14" width="18.5" style="3" customWidth="1"/>
    <col min="15" max="15" width="1.5" style="3" customWidth="1"/>
    <col min="16" max="16" width="9.1640625" style="3"/>
    <col min="17" max="17" width="9.1640625" style="3" customWidth="1"/>
    <col min="18" max="16384" width="9.1640625" style="3"/>
  </cols>
  <sheetData>
    <row r="1" spans="1:22" ht="9" customHeight="1" x14ac:dyDescent="0.2">
      <c r="A1" s="119"/>
      <c r="B1" s="119"/>
      <c r="C1" s="119"/>
      <c r="D1" s="120"/>
      <c r="E1" s="121"/>
      <c r="F1" s="119"/>
      <c r="G1" s="119"/>
      <c r="H1" s="119"/>
      <c r="I1" s="119"/>
      <c r="J1" s="119"/>
      <c r="K1" s="119"/>
      <c r="L1" s="119"/>
      <c r="M1" s="119"/>
      <c r="N1" s="119"/>
      <c r="O1" s="119"/>
      <c r="P1" s="54"/>
      <c r="Q1" s="54"/>
      <c r="R1" s="54"/>
      <c r="S1" s="54"/>
      <c r="T1" s="54"/>
      <c r="U1" s="54"/>
      <c r="V1" s="54"/>
    </row>
    <row r="2" spans="1:22" s="5" customFormat="1" ht="33" customHeight="1" x14ac:dyDescent="0.15">
      <c r="A2" s="4"/>
      <c r="B2" s="249" t="s">
        <v>443</v>
      </c>
      <c r="C2" s="250"/>
      <c r="D2" s="250"/>
      <c r="E2" s="250"/>
      <c r="F2" s="250"/>
      <c r="G2" s="250"/>
      <c r="H2" s="250"/>
      <c r="I2" s="250"/>
      <c r="J2" s="250"/>
      <c r="K2" s="250"/>
      <c r="L2" s="250"/>
      <c r="M2" s="250"/>
      <c r="N2" s="251"/>
      <c r="O2" s="4"/>
    </row>
    <row r="3" spans="1:22" s="5" customFormat="1" ht="6.75" customHeight="1" x14ac:dyDescent="0.15">
      <c r="A3" s="4"/>
      <c r="B3" s="4"/>
      <c r="C3" s="4"/>
      <c r="D3" s="4"/>
      <c r="E3" s="4"/>
      <c r="F3" s="4"/>
      <c r="G3" s="4"/>
      <c r="H3" s="4"/>
      <c r="I3" s="4"/>
      <c r="J3" s="4"/>
      <c r="K3" s="4"/>
      <c r="L3" s="4"/>
      <c r="M3" s="4"/>
      <c r="N3" s="4"/>
      <c r="O3" s="4"/>
    </row>
    <row r="4" spans="1:22" s="10" customFormat="1" ht="15" customHeight="1" x14ac:dyDescent="0.2">
      <c r="A4" s="125"/>
      <c r="B4" s="242" t="s">
        <v>501</v>
      </c>
      <c r="C4" s="243"/>
      <c r="D4" s="243"/>
      <c r="E4" s="243"/>
      <c r="F4" s="243"/>
      <c r="G4" s="243"/>
      <c r="H4" s="243"/>
      <c r="I4" s="243"/>
      <c r="J4" s="243"/>
      <c r="K4" s="243"/>
      <c r="L4" s="243"/>
      <c r="M4" s="243"/>
      <c r="N4" s="244"/>
      <c r="O4" s="125"/>
      <c r="P4" s="126"/>
      <c r="Q4" s="126"/>
      <c r="R4" s="126"/>
      <c r="S4" s="126"/>
      <c r="T4" s="126"/>
      <c r="U4" s="126"/>
      <c r="V4" s="126"/>
    </row>
    <row r="5" spans="1:22" s="10" customFormat="1" ht="9" customHeight="1" x14ac:dyDescent="0.2">
      <c r="A5" s="125"/>
      <c r="B5" s="159"/>
      <c r="C5" s="159"/>
      <c r="D5" s="159"/>
      <c r="E5" s="159"/>
      <c r="F5" s="159"/>
      <c r="G5" s="159"/>
      <c r="H5" s="159"/>
      <c r="I5" s="159"/>
      <c r="J5" s="159"/>
      <c r="K5" s="159"/>
      <c r="L5" s="159"/>
      <c r="M5" s="159"/>
      <c r="N5" s="159"/>
      <c r="O5" s="14"/>
      <c r="P5" s="126"/>
      <c r="Q5" s="126"/>
      <c r="R5" s="126"/>
      <c r="S5" s="126"/>
      <c r="T5" s="126"/>
      <c r="U5" s="126"/>
      <c r="V5" s="126"/>
    </row>
    <row r="6" spans="1:22" s="130" customFormat="1" ht="13" customHeight="1" x14ac:dyDescent="0.15">
      <c r="A6" s="127"/>
      <c r="B6" s="36"/>
      <c r="C6" s="239" t="s">
        <v>502</v>
      </c>
      <c r="D6" s="239"/>
      <c r="E6" s="239"/>
      <c r="F6" s="239"/>
      <c r="G6" s="239"/>
      <c r="H6" s="239"/>
      <c r="I6" s="239"/>
      <c r="J6" s="239"/>
      <c r="K6" s="239"/>
      <c r="L6" s="239"/>
      <c r="M6" s="239"/>
      <c r="N6" s="239"/>
      <c r="O6" s="127"/>
    </row>
    <row r="7" spans="1:22" s="130" customFormat="1" ht="9" customHeight="1" x14ac:dyDescent="0.15">
      <c r="A7" s="127"/>
      <c r="B7" s="36"/>
      <c r="C7" s="217"/>
      <c r="D7" s="217"/>
      <c r="E7" s="217"/>
      <c r="F7" s="217"/>
      <c r="G7" s="217"/>
      <c r="H7" s="217"/>
      <c r="I7" s="217"/>
      <c r="J7" s="217"/>
      <c r="K7" s="217"/>
      <c r="L7" s="217"/>
      <c r="M7" s="217"/>
      <c r="N7" s="217"/>
      <c r="O7" s="127"/>
    </row>
    <row r="8" spans="1:22" s="130" customFormat="1" ht="13" customHeight="1" x14ac:dyDescent="0.15">
      <c r="A8" s="127"/>
      <c r="B8" s="36"/>
      <c r="C8" s="198"/>
      <c r="D8" s="117" t="s">
        <v>499</v>
      </c>
      <c r="E8" s="198"/>
      <c r="F8" s="239" t="s">
        <v>738</v>
      </c>
      <c r="G8" s="239"/>
      <c r="H8" s="239"/>
      <c r="I8" s="239"/>
      <c r="J8" s="239"/>
      <c r="K8" s="198"/>
      <c r="L8" s="198"/>
      <c r="M8" s="198"/>
      <c r="N8" s="198"/>
      <c r="O8" s="127"/>
    </row>
    <row r="9" spans="1:22" s="130" customFormat="1" ht="13" customHeight="1" x14ac:dyDescent="0.15">
      <c r="A9" s="127"/>
      <c r="B9" s="36"/>
      <c r="C9" s="154"/>
      <c r="D9" s="117" t="s">
        <v>500</v>
      </c>
      <c r="E9" s="154"/>
      <c r="F9" s="241" t="s">
        <v>736</v>
      </c>
      <c r="G9" s="241"/>
      <c r="H9" s="241"/>
      <c r="I9" s="241"/>
      <c r="J9" s="241"/>
      <c r="K9" s="154"/>
      <c r="L9" s="154"/>
      <c r="M9" s="154"/>
      <c r="N9" s="154"/>
      <c r="O9" s="127"/>
      <c r="V9" s="144"/>
    </row>
    <row r="10" spans="1:22" s="130" customFormat="1" ht="13" customHeight="1" x14ac:dyDescent="0.15">
      <c r="A10" s="127"/>
      <c r="B10" s="36"/>
      <c r="C10" s="127"/>
      <c r="D10" s="138" t="s">
        <v>491</v>
      </c>
      <c r="E10" s="139"/>
      <c r="F10" s="241" t="s">
        <v>522</v>
      </c>
      <c r="G10" s="241"/>
      <c r="H10" s="241"/>
      <c r="I10" s="241"/>
      <c r="J10" s="241"/>
      <c r="K10" s="139"/>
      <c r="L10" s="139"/>
      <c r="M10" s="139"/>
      <c r="N10" s="127"/>
      <c r="O10" s="127"/>
    </row>
    <row r="11" spans="1:22" s="130" customFormat="1" ht="13" customHeight="1" x14ac:dyDescent="0.15">
      <c r="A11" s="127"/>
      <c r="B11" s="36"/>
      <c r="C11" s="127"/>
      <c r="D11" s="138"/>
      <c r="E11" s="139"/>
      <c r="F11" s="241" t="s">
        <v>523</v>
      </c>
      <c r="G11" s="241"/>
      <c r="H11" s="241"/>
      <c r="I11" s="241"/>
      <c r="J11" s="241"/>
      <c r="K11" s="139"/>
      <c r="L11" s="139"/>
      <c r="M11" s="139"/>
      <c r="N11" s="127"/>
      <c r="O11" s="127"/>
    </row>
    <row r="12" spans="1:22" s="5" customFormat="1" ht="9" customHeight="1" x14ac:dyDescent="0.15">
      <c r="A12" s="4"/>
      <c r="B12" s="4"/>
      <c r="C12" s="4"/>
      <c r="D12" s="138"/>
      <c r="E12" s="193"/>
      <c r="F12" s="143"/>
      <c r="G12" s="4"/>
      <c r="H12" s="4"/>
      <c r="I12" s="4"/>
      <c r="J12" s="4"/>
      <c r="K12" s="4"/>
      <c r="L12" s="4"/>
      <c r="M12" s="4"/>
      <c r="N12" s="4"/>
      <c r="O12" s="4"/>
    </row>
    <row r="13" spans="1:22" s="197" customFormat="1" ht="39" customHeight="1" x14ac:dyDescent="0.2">
      <c r="A13" s="2"/>
      <c r="B13" s="2"/>
      <c r="C13" s="240" t="s">
        <v>739</v>
      </c>
      <c r="D13" s="240"/>
      <c r="E13" s="240"/>
      <c r="F13" s="240"/>
      <c r="G13" s="240"/>
      <c r="H13" s="240"/>
      <c r="I13" s="240"/>
      <c r="J13" s="240"/>
      <c r="K13" s="240"/>
      <c r="L13" s="240"/>
      <c r="M13" s="240"/>
      <c r="N13" s="198"/>
      <c r="O13" s="2"/>
      <c r="P13" s="1"/>
      <c r="Q13" s="1"/>
      <c r="R13" s="189"/>
    </row>
    <row r="14" spans="1:22" s="197" customFormat="1" ht="26.25" customHeight="1" x14ac:dyDescent="0.2">
      <c r="A14" s="2"/>
      <c r="B14" s="2"/>
      <c r="C14" s="240" t="s">
        <v>740</v>
      </c>
      <c r="D14" s="240"/>
      <c r="E14" s="240"/>
      <c r="F14" s="240"/>
      <c r="G14" s="240"/>
      <c r="H14" s="240"/>
      <c r="I14" s="240"/>
      <c r="J14" s="240"/>
      <c r="K14" s="240"/>
      <c r="L14" s="240"/>
      <c r="M14" s="240"/>
      <c r="N14" s="240"/>
      <c r="O14" s="2"/>
      <c r="P14" s="1"/>
      <c r="Q14" s="1"/>
      <c r="R14" s="189"/>
    </row>
    <row r="15" spans="1:22" s="5" customFormat="1" ht="6.75" customHeight="1" x14ac:dyDescent="0.15">
      <c r="A15" s="4"/>
      <c r="B15" s="4"/>
      <c r="C15" s="4"/>
      <c r="D15" s="138"/>
      <c r="E15" s="214"/>
      <c r="F15" s="143"/>
      <c r="G15" s="4"/>
      <c r="H15" s="4"/>
      <c r="I15" s="4"/>
      <c r="J15" s="4"/>
      <c r="K15" s="4"/>
      <c r="L15" s="4"/>
      <c r="M15" s="4"/>
      <c r="N15" s="4"/>
      <c r="O15" s="4"/>
    </row>
    <row r="16" spans="1:22" s="10" customFormat="1" ht="15" customHeight="1" x14ac:dyDescent="0.2">
      <c r="A16" s="125"/>
      <c r="B16" s="242" t="s">
        <v>444</v>
      </c>
      <c r="C16" s="243"/>
      <c r="D16" s="243"/>
      <c r="E16" s="243"/>
      <c r="F16" s="243"/>
      <c r="G16" s="243"/>
      <c r="H16" s="243"/>
      <c r="I16" s="243"/>
      <c r="J16" s="243"/>
      <c r="K16" s="243"/>
      <c r="L16" s="243"/>
      <c r="M16" s="243"/>
      <c r="N16" s="244"/>
      <c r="O16" s="125"/>
      <c r="P16" s="126"/>
      <c r="Q16" s="126"/>
      <c r="R16" s="126"/>
      <c r="S16" s="126"/>
      <c r="T16" s="126"/>
      <c r="U16" s="126"/>
      <c r="V16" s="126"/>
    </row>
    <row r="17" spans="1:22" s="10" customFormat="1" ht="9" customHeight="1" x14ac:dyDescent="0.2">
      <c r="A17" s="125"/>
      <c r="B17" s="159"/>
      <c r="C17" s="159"/>
      <c r="D17" s="159"/>
      <c r="E17" s="159"/>
      <c r="F17" s="159"/>
      <c r="G17" s="159"/>
      <c r="H17" s="159"/>
      <c r="I17" s="159"/>
      <c r="J17" s="159"/>
      <c r="K17" s="159"/>
      <c r="L17" s="159"/>
      <c r="M17" s="159"/>
      <c r="N17" s="159"/>
      <c r="O17" s="14"/>
      <c r="P17" s="126"/>
      <c r="Q17" s="126"/>
      <c r="R17" s="126"/>
      <c r="S17" s="126"/>
      <c r="T17" s="126"/>
      <c r="U17" s="126"/>
      <c r="V17" s="126"/>
    </row>
    <row r="18" spans="1:22" s="203" customFormat="1" ht="65.25" customHeight="1" x14ac:dyDescent="0.2">
      <c r="A18" s="200"/>
      <c r="B18" s="194"/>
      <c r="C18" s="252" t="s">
        <v>506</v>
      </c>
      <c r="D18" s="252"/>
      <c r="E18" s="252"/>
      <c r="F18" s="252"/>
      <c r="G18" s="252"/>
      <c r="H18" s="252"/>
      <c r="I18" s="252"/>
      <c r="J18" s="252"/>
      <c r="K18" s="252"/>
      <c r="L18" s="252"/>
      <c r="M18" s="252"/>
      <c r="N18" s="252"/>
      <c r="O18" s="201"/>
      <c r="P18" s="205"/>
      <c r="Q18" s="202"/>
      <c r="R18" s="202"/>
      <c r="S18" s="202"/>
      <c r="T18" s="202"/>
      <c r="U18" s="202"/>
      <c r="V18" s="202"/>
    </row>
    <row r="19" spans="1:22" s="1" customFormat="1" ht="13" customHeight="1" x14ac:dyDescent="0.2">
      <c r="A19" s="2"/>
      <c r="B19" s="36"/>
      <c r="C19" s="204" t="s">
        <v>0</v>
      </c>
      <c r="D19" s="254" t="s">
        <v>503</v>
      </c>
      <c r="E19" s="254"/>
      <c r="F19" s="254"/>
      <c r="G19" s="254"/>
      <c r="H19" s="254"/>
      <c r="I19" s="254"/>
      <c r="J19" s="254"/>
      <c r="K19" s="254"/>
      <c r="L19" s="254"/>
      <c r="M19" s="254"/>
      <c r="N19" s="254"/>
      <c r="O19" s="2"/>
      <c r="Q19" s="190"/>
    </row>
    <row r="20" spans="1:22" s="1" customFormat="1" ht="13" customHeight="1" x14ac:dyDescent="0.2">
      <c r="A20" s="2"/>
      <c r="B20" s="36"/>
      <c r="C20" s="204" t="s">
        <v>1</v>
      </c>
      <c r="D20" s="253" t="s">
        <v>497</v>
      </c>
      <c r="E20" s="253"/>
      <c r="F20" s="253"/>
      <c r="G20" s="253"/>
      <c r="H20" s="253"/>
      <c r="I20" s="253"/>
      <c r="J20" s="253"/>
      <c r="K20" s="253"/>
      <c r="L20" s="253"/>
      <c r="M20" s="253"/>
      <c r="N20" s="253"/>
      <c r="O20" s="2"/>
      <c r="Q20" s="190"/>
    </row>
    <row r="21" spans="1:22" s="1" customFormat="1" ht="26.25" customHeight="1" x14ac:dyDescent="0.2">
      <c r="A21" s="2"/>
      <c r="B21" s="36"/>
      <c r="C21" s="123" t="s">
        <v>496</v>
      </c>
      <c r="D21" s="253" t="s">
        <v>498</v>
      </c>
      <c r="E21" s="253"/>
      <c r="F21" s="253"/>
      <c r="G21" s="253"/>
      <c r="H21" s="253"/>
      <c r="I21" s="253"/>
      <c r="J21" s="253"/>
      <c r="K21" s="253"/>
      <c r="L21" s="253"/>
      <c r="M21" s="253"/>
      <c r="N21" s="253"/>
      <c r="O21" s="2"/>
      <c r="Q21" s="190"/>
    </row>
    <row r="22" spans="1:22" s="207" customFormat="1" ht="39" customHeight="1" x14ac:dyDescent="0.2">
      <c r="A22" s="198"/>
      <c r="B22" s="206"/>
      <c r="C22" s="239" t="s">
        <v>504</v>
      </c>
      <c r="D22" s="239"/>
      <c r="E22" s="239"/>
      <c r="F22" s="239"/>
      <c r="G22" s="239"/>
      <c r="H22" s="239"/>
      <c r="I22" s="239"/>
      <c r="J22" s="239"/>
      <c r="K22" s="239"/>
      <c r="L22" s="239"/>
      <c r="M22" s="239"/>
      <c r="N22" s="239"/>
      <c r="O22" s="198"/>
      <c r="Q22" s="208"/>
    </row>
    <row r="23" spans="1:22" s="1" customFormat="1" ht="52" customHeight="1" x14ac:dyDescent="0.2">
      <c r="A23" s="2"/>
      <c r="B23" s="36"/>
      <c r="C23" s="239" t="s">
        <v>505</v>
      </c>
      <c r="D23" s="239"/>
      <c r="E23" s="239"/>
      <c r="F23" s="239"/>
      <c r="G23" s="239"/>
      <c r="H23" s="239"/>
      <c r="I23" s="239"/>
      <c r="J23" s="239"/>
      <c r="K23" s="239"/>
      <c r="L23" s="239"/>
      <c r="M23" s="239"/>
      <c r="N23" s="239"/>
      <c r="O23" s="2"/>
      <c r="Q23" s="191"/>
    </row>
    <row r="24" spans="1:22" s="5" customFormat="1" ht="9" customHeight="1" x14ac:dyDescent="0.2">
      <c r="A24" s="4"/>
      <c r="B24" s="4"/>
      <c r="C24" s="4"/>
      <c r="D24" s="4"/>
      <c r="E24" s="4"/>
      <c r="F24" s="4"/>
      <c r="G24" s="4"/>
      <c r="H24" s="4"/>
      <c r="I24" s="4"/>
      <c r="J24" s="4"/>
      <c r="K24" s="4"/>
      <c r="L24" s="4"/>
      <c r="M24" s="4"/>
      <c r="N24" s="4"/>
      <c r="O24" s="4"/>
      <c r="Q24"/>
    </row>
    <row r="25" spans="1:22" s="10" customFormat="1" ht="15" customHeight="1" x14ac:dyDescent="0.2">
      <c r="A25" s="125"/>
      <c r="B25" s="242" t="s">
        <v>445</v>
      </c>
      <c r="C25" s="243"/>
      <c r="D25" s="243"/>
      <c r="E25" s="243"/>
      <c r="F25" s="243"/>
      <c r="G25" s="243"/>
      <c r="H25" s="243"/>
      <c r="I25" s="243"/>
      <c r="J25" s="243"/>
      <c r="K25" s="243"/>
      <c r="L25" s="243"/>
      <c r="M25" s="243"/>
      <c r="N25" s="244"/>
      <c r="O25" s="125"/>
      <c r="P25" s="126"/>
      <c r="Q25" s="190"/>
      <c r="R25" s="126"/>
    </row>
    <row r="26" spans="1:22" s="10" customFormat="1" ht="13" customHeight="1" x14ac:dyDescent="0.2">
      <c r="A26" s="125"/>
      <c r="B26" s="159"/>
      <c r="C26" s="159"/>
      <c r="D26" s="159"/>
      <c r="E26" s="159"/>
      <c r="F26" s="159"/>
      <c r="G26" s="159"/>
      <c r="H26" s="159"/>
      <c r="I26" s="159"/>
      <c r="J26" s="159"/>
      <c r="K26" s="159"/>
      <c r="L26" s="159"/>
      <c r="M26" s="159"/>
      <c r="N26" s="159"/>
      <c r="O26" s="14"/>
      <c r="P26" s="126"/>
      <c r="Q26" s="126"/>
      <c r="R26" s="126"/>
    </row>
    <row r="27" spans="1:22" s="1" customFormat="1" ht="65.25" customHeight="1" x14ac:dyDescent="0.2">
      <c r="A27" s="2"/>
      <c r="B27" s="36"/>
      <c r="C27" s="240" t="s">
        <v>529</v>
      </c>
      <c r="D27" s="240"/>
      <c r="E27" s="240"/>
      <c r="F27" s="240"/>
      <c r="G27" s="240"/>
      <c r="H27" s="240"/>
      <c r="I27" s="209"/>
      <c r="J27" s="209"/>
      <c r="K27" s="209"/>
      <c r="L27" s="209"/>
      <c r="M27" s="209"/>
      <c r="N27" s="209"/>
      <c r="O27" s="2"/>
    </row>
    <row r="28" spans="1:22" s="1" customFormat="1" ht="13" customHeight="1" x14ac:dyDescent="0.2">
      <c r="A28" s="2"/>
      <c r="B28" s="36"/>
      <c r="C28" s="192"/>
      <c r="D28" s="192"/>
      <c r="E28" s="192"/>
      <c r="F28" s="192"/>
      <c r="G28" s="192"/>
      <c r="H28" s="192"/>
      <c r="I28" s="192"/>
      <c r="J28" s="192"/>
      <c r="K28" s="192"/>
      <c r="L28" s="192"/>
      <c r="M28" s="192"/>
      <c r="N28" s="192"/>
      <c r="O28" s="2"/>
      <c r="Q28" s="191"/>
    </row>
    <row r="29" spans="1:22" s="130" customFormat="1" ht="65.25" customHeight="1" x14ac:dyDescent="0.15">
      <c r="A29" s="127"/>
      <c r="B29" s="36"/>
      <c r="C29" s="240" t="s">
        <v>737</v>
      </c>
      <c r="D29" s="240"/>
      <c r="E29" s="240"/>
      <c r="F29" s="240"/>
      <c r="G29" s="240"/>
      <c r="H29" s="240"/>
      <c r="I29" s="209"/>
      <c r="J29" s="209"/>
      <c r="K29" s="209"/>
      <c r="L29" s="209"/>
      <c r="M29" s="209"/>
      <c r="N29" s="209"/>
      <c r="O29" s="127"/>
    </row>
    <row r="30" spans="1:22" ht="13" customHeight="1" x14ac:dyDescent="0.2">
      <c r="A30" s="127"/>
      <c r="B30" s="127"/>
      <c r="C30" s="155"/>
      <c r="D30" s="156"/>
      <c r="E30" s="7"/>
      <c r="F30" s="156"/>
      <c r="G30" s="156"/>
      <c r="H30" s="156"/>
      <c r="I30" s="156"/>
      <c r="J30" s="156"/>
      <c r="K30" s="156"/>
      <c r="L30" s="156"/>
      <c r="M30" s="156"/>
      <c r="N30" s="156"/>
      <c r="O30" s="127"/>
      <c r="P30" s="12"/>
      <c r="Q30" s="54"/>
      <c r="R30" s="62"/>
    </row>
    <row r="31" spans="1:22" s="10" customFormat="1" ht="15" customHeight="1" x14ac:dyDescent="0.2">
      <c r="A31" s="125"/>
      <c r="B31" s="242" t="s">
        <v>448</v>
      </c>
      <c r="C31" s="243"/>
      <c r="D31" s="243"/>
      <c r="E31" s="243"/>
      <c r="F31" s="243"/>
      <c r="G31" s="243"/>
      <c r="H31" s="243"/>
      <c r="I31" s="243"/>
      <c r="J31" s="243"/>
      <c r="K31" s="243"/>
      <c r="L31" s="243"/>
      <c r="M31" s="243"/>
      <c r="N31" s="244"/>
      <c r="O31" s="125"/>
      <c r="P31" s="126"/>
      <c r="Q31" s="126"/>
      <c r="R31" s="126"/>
    </row>
    <row r="32" spans="1:22" s="10" customFormat="1" ht="9" customHeight="1" x14ac:dyDescent="0.2">
      <c r="A32" s="125"/>
      <c r="B32" s="159"/>
      <c r="C32" s="159"/>
      <c r="D32" s="159"/>
      <c r="E32" s="159"/>
      <c r="F32" s="159"/>
      <c r="G32" s="159"/>
      <c r="H32" s="159"/>
      <c r="I32" s="159"/>
      <c r="J32" s="159"/>
      <c r="K32" s="159"/>
      <c r="L32" s="159"/>
      <c r="M32" s="159"/>
      <c r="N32" s="159"/>
      <c r="O32" s="14"/>
      <c r="P32" s="126"/>
      <c r="Q32" s="126"/>
      <c r="R32" s="126"/>
    </row>
    <row r="33" spans="1:19" s="10" customFormat="1" ht="26.25" customHeight="1" x14ac:dyDescent="0.2">
      <c r="A33" s="125"/>
      <c r="B33" s="159"/>
      <c r="C33" s="252" t="s">
        <v>735</v>
      </c>
      <c r="D33" s="252"/>
      <c r="E33" s="252"/>
      <c r="F33" s="252"/>
      <c r="G33" s="252"/>
      <c r="H33" s="252"/>
      <c r="I33" s="252"/>
      <c r="J33" s="252"/>
      <c r="K33" s="252"/>
      <c r="L33" s="252"/>
      <c r="M33" s="252"/>
      <c r="N33" s="252"/>
      <c r="O33" s="14"/>
      <c r="P33" s="126"/>
      <c r="Q33" s="126"/>
      <c r="R33" s="53"/>
    </row>
    <row r="34" spans="1:19" s="10" customFormat="1" ht="52" customHeight="1" x14ac:dyDescent="0.2">
      <c r="A34" s="125"/>
      <c r="B34" s="219"/>
      <c r="C34" s="248" t="s">
        <v>734</v>
      </c>
      <c r="D34" s="248"/>
      <c r="E34" s="248"/>
      <c r="F34" s="248"/>
      <c r="G34" s="248"/>
      <c r="H34" s="248"/>
      <c r="I34" s="248"/>
      <c r="J34" s="248"/>
      <c r="K34" s="248"/>
      <c r="L34" s="248"/>
      <c r="M34" s="248"/>
      <c r="N34" s="248"/>
      <c r="O34" s="14"/>
      <c r="P34" s="126"/>
      <c r="Q34" s="126"/>
      <c r="R34" s="53"/>
    </row>
    <row r="35" spans="1:19" s="188" customFormat="1" ht="9" customHeight="1" x14ac:dyDescent="0.15">
      <c r="A35" s="167"/>
      <c r="B35" s="167"/>
      <c r="C35" s="217"/>
      <c r="D35" s="217"/>
      <c r="E35" s="217"/>
      <c r="F35" s="217"/>
      <c r="G35" s="217"/>
      <c r="H35" s="217"/>
      <c r="I35" s="217"/>
      <c r="J35" s="217"/>
      <c r="K35" s="217"/>
      <c r="L35" s="217"/>
      <c r="M35" s="217"/>
      <c r="N35" s="217"/>
      <c r="O35" s="167"/>
      <c r="P35" s="162"/>
      <c r="Q35" s="222"/>
      <c r="R35" s="189"/>
      <c r="S35" s="189"/>
    </row>
    <row r="36" spans="1:19" s="188" customFormat="1" ht="13" customHeight="1" x14ac:dyDescent="0.15">
      <c r="A36" s="167"/>
      <c r="B36" s="167"/>
      <c r="C36" s="217"/>
      <c r="D36" s="117" t="s">
        <v>731</v>
      </c>
      <c r="E36" s="217"/>
      <c r="F36" s="237" t="s">
        <v>732</v>
      </c>
      <c r="G36" s="217"/>
      <c r="H36" s="217"/>
      <c r="I36" s="217"/>
      <c r="J36" s="217"/>
      <c r="K36" s="217"/>
      <c r="L36" s="217"/>
      <c r="M36" s="217"/>
      <c r="N36" s="217"/>
      <c r="O36" s="167"/>
      <c r="P36" s="162"/>
      <c r="Q36" s="222"/>
      <c r="R36" s="189"/>
      <c r="S36" s="189"/>
    </row>
    <row r="37" spans="1:19" s="188" customFormat="1" ht="13" customHeight="1" x14ac:dyDescent="0.15">
      <c r="A37" s="167"/>
      <c r="B37" s="167"/>
      <c r="C37" s="217"/>
      <c r="D37" s="217"/>
      <c r="E37" s="217"/>
      <c r="F37" s="237" t="s">
        <v>733</v>
      </c>
      <c r="G37" s="217"/>
      <c r="H37" s="217"/>
      <c r="I37" s="217"/>
      <c r="J37" s="217"/>
      <c r="K37" s="217"/>
      <c r="L37" s="217"/>
      <c r="M37" s="217"/>
      <c r="N37" s="217"/>
      <c r="O37" s="167"/>
      <c r="P37" s="162"/>
      <c r="Q37" s="222"/>
      <c r="R37" s="189"/>
      <c r="S37" s="189"/>
    </row>
    <row r="38" spans="1:19" s="6" customFormat="1" ht="9" customHeight="1" x14ac:dyDescent="0.15">
      <c r="A38" s="127"/>
      <c r="B38" s="127"/>
      <c r="C38" s="127"/>
      <c r="D38" s="80"/>
      <c r="E38" s="128"/>
      <c r="F38" s="129"/>
      <c r="G38" s="127"/>
      <c r="H38" s="127"/>
      <c r="I38" s="11"/>
      <c r="J38" s="127"/>
      <c r="K38" s="127"/>
      <c r="L38" s="127"/>
      <c r="M38" s="127"/>
      <c r="N38" s="127"/>
      <c r="O38" s="127"/>
      <c r="P38" s="130"/>
      <c r="Q38" s="130"/>
      <c r="R38" s="189"/>
    </row>
    <row r="39" spans="1:19" s="5" customFormat="1" ht="30" customHeight="1" x14ac:dyDescent="0.15">
      <c r="A39" s="4"/>
      <c r="B39" s="245" t="s">
        <v>490</v>
      </c>
      <c r="C39" s="246"/>
      <c r="D39" s="246"/>
      <c r="E39" s="246"/>
      <c r="F39" s="246"/>
      <c r="G39" s="246"/>
      <c r="H39" s="246"/>
      <c r="I39" s="246"/>
      <c r="J39" s="246"/>
      <c r="K39" s="246"/>
      <c r="L39" s="246"/>
      <c r="M39" s="246"/>
      <c r="N39" s="247"/>
      <c r="O39" s="4"/>
      <c r="R39" s="189"/>
    </row>
    <row r="40" spans="1:19" ht="9" customHeight="1" x14ac:dyDescent="0.2">
      <c r="A40" s="127"/>
      <c r="B40" s="127"/>
      <c r="C40" s="127"/>
      <c r="D40" s="131"/>
      <c r="E40" s="132"/>
      <c r="F40" s="131"/>
      <c r="G40" s="131"/>
      <c r="H40" s="131"/>
      <c r="I40" s="131"/>
      <c r="J40" s="131"/>
      <c r="K40" s="131"/>
      <c r="L40" s="131"/>
      <c r="M40" s="131"/>
      <c r="N40" s="133"/>
      <c r="O40" s="119"/>
    </row>
    <row r="41" spans="1:19" x14ac:dyDescent="0.2">
      <c r="A41" s="130"/>
      <c r="B41" s="130"/>
      <c r="C41" s="130"/>
      <c r="D41" s="130"/>
      <c r="E41" s="134"/>
      <c r="F41" s="130"/>
      <c r="G41" s="130"/>
      <c r="H41" s="130"/>
      <c r="I41" s="130"/>
      <c r="J41" s="130"/>
      <c r="K41" s="130"/>
      <c r="L41" s="130"/>
      <c r="M41" s="130"/>
      <c r="N41" s="54"/>
      <c r="O41" s="54"/>
    </row>
    <row r="42" spans="1:19" x14ac:dyDescent="0.2">
      <c r="A42" s="130"/>
      <c r="B42" s="130"/>
      <c r="C42" s="130"/>
      <c r="E42" s="134"/>
      <c r="F42" s="130"/>
      <c r="G42" s="130"/>
      <c r="H42" s="130"/>
      <c r="I42" s="130"/>
      <c r="J42" s="130"/>
      <c r="K42" s="130"/>
      <c r="L42" s="130"/>
      <c r="M42" s="130"/>
    </row>
    <row r="43" spans="1:19" x14ac:dyDescent="0.2">
      <c r="A43" s="130"/>
      <c r="B43" s="130"/>
      <c r="C43" s="130"/>
      <c r="D43" s="130"/>
      <c r="E43" s="134"/>
      <c r="F43" s="130"/>
      <c r="G43" s="130"/>
      <c r="H43" s="130"/>
      <c r="I43" s="130"/>
      <c r="J43" s="130"/>
      <c r="K43" s="130"/>
      <c r="L43" s="130"/>
      <c r="M43" s="130"/>
    </row>
    <row r="44" spans="1:19" x14ac:dyDescent="0.2">
      <c r="A44" s="130"/>
      <c r="B44" s="130"/>
      <c r="C44" s="130"/>
      <c r="D44" s="130"/>
      <c r="E44" s="134"/>
      <c r="F44" s="130"/>
      <c r="G44" s="130"/>
      <c r="H44" s="130"/>
      <c r="I44" s="130"/>
      <c r="J44" s="130"/>
      <c r="K44" s="130"/>
      <c r="L44" s="130"/>
      <c r="M44" s="130"/>
    </row>
    <row r="45" spans="1:19" x14ac:dyDescent="0.2">
      <c r="A45" s="130"/>
      <c r="B45" s="130"/>
      <c r="C45" s="130"/>
      <c r="D45" s="130"/>
      <c r="E45" s="134"/>
      <c r="F45" s="130"/>
      <c r="G45" s="130"/>
      <c r="H45" s="130"/>
      <c r="I45" s="130"/>
      <c r="J45" s="130"/>
      <c r="K45" s="130"/>
      <c r="L45" s="130"/>
      <c r="M45" s="130"/>
    </row>
    <row r="46" spans="1:19" x14ac:dyDescent="0.2">
      <c r="A46" s="130"/>
      <c r="B46" s="130"/>
      <c r="C46" s="130"/>
      <c r="D46" s="130"/>
      <c r="E46" s="134"/>
      <c r="F46" s="130"/>
      <c r="G46" s="130"/>
      <c r="H46" s="130"/>
      <c r="I46" s="130"/>
      <c r="J46" s="130"/>
      <c r="K46" s="130"/>
      <c r="L46" s="130"/>
      <c r="M46" s="130"/>
    </row>
    <row r="47" spans="1:19" x14ac:dyDescent="0.2">
      <c r="A47" s="130"/>
      <c r="B47" s="130"/>
      <c r="C47" s="130"/>
      <c r="D47" s="130"/>
      <c r="E47" s="134"/>
      <c r="F47" s="130"/>
      <c r="G47" s="130"/>
      <c r="H47" s="130"/>
      <c r="I47" s="130"/>
      <c r="J47" s="130"/>
      <c r="K47" s="130"/>
      <c r="L47" s="130"/>
      <c r="M47" s="130"/>
    </row>
    <row r="48" spans="1:19" x14ac:dyDescent="0.2">
      <c r="A48" s="130"/>
      <c r="B48" s="130"/>
      <c r="C48" s="130"/>
      <c r="D48" s="130"/>
      <c r="E48" s="134"/>
      <c r="F48" s="130"/>
      <c r="G48" s="130"/>
      <c r="H48" s="130"/>
      <c r="I48" s="130"/>
      <c r="J48" s="130"/>
      <c r="K48" s="130"/>
      <c r="L48" s="130"/>
      <c r="M48" s="130"/>
    </row>
    <row r="49" spans="1:13" x14ac:dyDescent="0.2">
      <c r="A49" s="130"/>
      <c r="B49" s="130"/>
      <c r="C49" s="130"/>
      <c r="D49" s="130"/>
      <c r="E49" s="134"/>
      <c r="F49" s="130"/>
      <c r="G49" s="130"/>
      <c r="H49" s="130"/>
      <c r="I49" s="130"/>
      <c r="J49" s="130"/>
      <c r="K49" s="130"/>
      <c r="L49" s="130"/>
      <c r="M49" s="130"/>
    </row>
    <row r="50" spans="1:13" x14ac:dyDescent="0.2">
      <c r="A50" s="130"/>
      <c r="B50" s="130"/>
      <c r="C50" s="130"/>
      <c r="D50" s="130"/>
      <c r="E50" s="134"/>
      <c r="F50" s="130"/>
      <c r="G50" s="130"/>
      <c r="H50" s="130"/>
      <c r="I50" s="130"/>
      <c r="J50" s="130"/>
      <c r="K50" s="130"/>
      <c r="L50" s="130"/>
      <c r="M50" s="130"/>
    </row>
    <row r="51" spans="1:13" x14ac:dyDescent="0.2">
      <c r="A51" s="130"/>
      <c r="B51" s="130"/>
      <c r="C51" s="130"/>
      <c r="D51" s="130"/>
      <c r="E51" s="134"/>
      <c r="F51" s="130"/>
      <c r="G51" s="130"/>
      <c r="H51" s="130"/>
      <c r="I51" s="130"/>
      <c r="J51" s="130"/>
      <c r="K51" s="130"/>
      <c r="L51" s="130"/>
      <c r="M51" s="130"/>
    </row>
    <row r="52" spans="1:13" x14ac:dyDescent="0.2">
      <c r="A52" s="130"/>
      <c r="B52" s="130"/>
      <c r="C52" s="130"/>
      <c r="D52" s="130"/>
      <c r="E52" s="134"/>
      <c r="F52" s="130"/>
      <c r="G52" s="130"/>
      <c r="H52" s="130"/>
      <c r="I52" s="130"/>
      <c r="J52" s="130"/>
      <c r="K52" s="130"/>
      <c r="L52" s="130"/>
      <c r="M52" s="130"/>
    </row>
    <row r="53" spans="1:13" x14ac:dyDescent="0.2">
      <c r="A53" s="130"/>
      <c r="B53" s="130"/>
      <c r="C53" s="130"/>
      <c r="D53" s="130"/>
      <c r="E53" s="134"/>
      <c r="F53" s="130"/>
      <c r="G53" s="130"/>
      <c r="H53" s="130"/>
      <c r="I53" s="130"/>
      <c r="J53" s="130"/>
      <c r="K53" s="130"/>
      <c r="L53" s="130"/>
      <c r="M53" s="130"/>
    </row>
    <row r="54" spans="1:13" x14ac:dyDescent="0.2">
      <c r="A54" s="130"/>
      <c r="B54" s="130"/>
      <c r="C54" s="130"/>
      <c r="D54" s="130"/>
      <c r="E54" s="134"/>
      <c r="F54" s="130"/>
      <c r="G54" s="130"/>
      <c r="H54" s="130"/>
      <c r="I54" s="130"/>
      <c r="J54" s="130"/>
      <c r="K54" s="130"/>
      <c r="L54" s="130"/>
      <c r="M54" s="130"/>
    </row>
    <row r="97" spans="4:4" x14ac:dyDescent="0.2">
      <c r="D97" s="130"/>
    </row>
  </sheetData>
  <sheetProtection password="C89C" sheet="1" selectLockedCells="1"/>
  <mergeCells count="23">
    <mergeCell ref="B31:N31"/>
    <mergeCell ref="B39:N39"/>
    <mergeCell ref="C34:N34"/>
    <mergeCell ref="B2:N2"/>
    <mergeCell ref="B4:N4"/>
    <mergeCell ref="B16:N16"/>
    <mergeCell ref="B25:N25"/>
    <mergeCell ref="C33:N33"/>
    <mergeCell ref="C6:N6"/>
    <mergeCell ref="C18:N18"/>
    <mergeCell ref="D20:N20"/>
    <mergeCell ref="D21:N21"/>
    <mergeCell ref="C29:H29"/>
    <mergeCell ref="D19:N19"/>
    <mergeCell ref="C13:M13"/>
    <mergeCell ref="C22:N22"/>
    <mergeCell ref="C23:N23"/>
    <mergeCell ref="C27:H27"/>
    <mergeCell ref="F8:J8"/>
    <mergeCell ref="F9:J9"/>
    <mergeCell ref="F10:J10"/>
    <mergeCell ref="F11:J11"/>
    <mergeCell ref="C14:N14"/>
  </mergeCells>
  <dataValidations count="4">
    <dataValidation type="textLength" operator="lessThanOrEqual" allowBlank="1" showInputMessage="1" showErrorMessage="1" sqref="F9" xr:uid="{F0A6A4E8-451F-4527-890E-0730920754F6}">
      <formula1>24</formula1>
    </dataValidation>
    <dataValidation type="textLength" operator="lessThanOrEqual" allowBlank="1" showInputMessage="1" showErrorMessage="1" sqref="F10:F11" xr:uid="{B9EAC1AA-803D-4B5C-948C-2F3C5F592D88}">
      <formula1>100</formula1>
    </dataValidation>
    <dataValidation type="list" operator="lessThanOrEqual" allowBlank="1" showInputMessage="1" showErrorMessage="1" sqref="M30" xr:uid="{B252C9CD-9A0D-4692-B34D-2CA9FAE5E831}">
      <formula1>#REF!</formula1>
    </dataValidation>
    <dataValidation type="list" allowBlank="1" showInputMessage="1" showErrorMessage="1" sqref="N30" xr:uid="{A40C5BDC-BFE3-4FEF-8E45-AC9B6E221FBE}">
      <formula1>#REF!</formula1>
    </dataValidation>
  </dataValidations>
  <hyperlinks>
    <hyperlink ref="F36" r:id="rId1" xr:uid="{D645327B-D78B-4B74-B618-7E9AA85C550B}"/>
    <hyperlink ref="F37" r:id="rId2" xr:uid="{ED53BD8D-0991-4CBB-B817-583BFED5E3E6}"/>
  </hyperlinks>
  <pageMargins left="0.7" right="0.7" top="0.75" bottom="0.75" header="0.3" footer="0.3"/>
  <pageSetup paperSize="8" orientation="portrait" r:id="rId3"/>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B3D45-6520-425E-B4B8-065D91B16925}">
  <sheetPr codeName="Sheet4">
    <tabColor theme="4" tint="-0.249977111117893"/>
  </sheetPr>
  <dimension ref="A1:T115"/>
  <sheetViews>
    <sheetView zoomScaleNormal="100" workbookViewId="0">
      <selection activeCell="Q45" sqref="Q45"/>
    </sheetView>
  </sheetViews>
  <sheetFormatPr baseColWidth="10" defaultColWidth="9.1640625" defaultRowHeight="15" x14ac:dyDescent="0.2"/>
  <cols>
    <col min="1" max="1" width="1.5" style="3" customWidth="1"/>
    <col min="2" max="3" width="3.5" style="3" customWidth="1"/>
    <col min="4" max="4" width="27.5" style="3" customWidth="1"/>
    <col min="5" max="5" width="1.5" style="13" customWidth="1"/>
    <col min="6" max="6" width="18.5" style="3" customWidth="1"/>
    <col min="7" max="7" width="1.5" style="3" customWidth="1"/>
    <col min="8" max="8" width="18.5" style="3" customWidth="1"/>
    <col min="9" max="9" width="1.5" style="3" customWidth="1"/>
    <col min="10" max="10" width="18.5" style="3" customWidth="1"/>
    <col min="11" max="11" width="1.5" style="3" customWidth="1"/>
    <col min="12" max="12" width="10.5" style="3" customWidth="1"/>
    <col min="13" max="13" width="1.5" style="3" customWidth="1"/>
    <col min="14" max="14" width="18.5" style="3" customWidth="1"/>
    <col min="15" max="15" width="1.5" style="3" customWidth="1"/>
    <col min="16" max="16" width="9.1640625" style="3" customWidth="1"/>
    <col min="17" max="17" width="10" style="3" customWidth="1"/>
    <col min="18" max="18" width="9.1640625" style="3" customWidth="1"/>
    <col min="19" max="16384" width="9.1640625" style="3"/>
  </cols>
  <sheetData>
    <row r="1" spans="1:18" ht="9" customHeight="1" x14ac:dyDescent="0.2">
      <c r="A1" s="119"/>
      <c r="B1" s="119"/>
      <c r="C1" s="119"/>
      <c r="D1" s="120"/>
      <c r="E1" s="121"/>
      <c r="F1" s="119"/>
      <c r="G1" s="119"/>
      <c r="H1" s="119"/>
      <c r="I1" s="119"/>
      <c r="J1" s="119"/>
      <c r="K1" s="119"/>
      <c r="L1" s="119"/>
      <c r="M1" s="119"/>
      <c r="N1" s="119"/>
      <c r="O1" s="119"/>
      <c r="P1" s="54"/>
      <c r="Q1" s="54"/>
      <c r="R1" s="54"/>
    </row>
    <row r="2" spans="1:18" s="5" customFormat="1" ht="30" customHeight="1" x14ac:dyDescent="0.15">
      <c r="A2" s="4"/>
      <c r="B2" s="306" t="s">
        <v>263</v>
      </c>
      <c r="C2" s="307"/>
      <c r="D2" s="307"/>
      <c r="E2" s="307"/>
      <c r="F2" s="307"/>
      <c r="G2" s="307"/>
      <c r="H2" s="307"/>
      <c r="I2" s="307"/>
      <c r="J2" s="307"/>
      <c r="K2" s="307"/>
      <c r="L2" s="307"/>
      <c r="M2" s="307"/>
      <c r="N2" s="308"/>
      <c r="O2" s="4"/>
    </row>
    <row r="3" spans="1:18" s="8" customFormat="1" ht="9" customHeight="1" thickBot="1" x14ac:dyDescent="0.25">
      <c r="A3" s="80"/>
      <c r="B3" s="80"/>
      <c r="C3" s="9"/>
      <c r="D3" s="122"/>
      <c r="E3" s="123"/>
      <c r="F3" s="80"/>
      <c r="G3" s="80"/>
      <c r="H3" s="80"/>
      <c r="I3" s="80"/>
      <c r="J3" s="80"/>
      <c r="K3" s="80"/>
      <c r="L3" s="80"/>
      <c r="M3" s="80"/>
      <c r="N3" s="80"/>
      <c r="O3" s="80"/>
      <c r="P3" s="124"/>
      <c r="Q3" s="124"/>
      <c r="R3" s="124"/>
    </row>
    <row r="4" spans="1:18" s="10" customFormat="1" ht="18" customHeight="1" thickBot="1" x14ac:dyDescent="0.25">
      <c r="A4" s="125"/>
      <c r="B4" s="295" t="s">
        <v>202</v>
      </c>
      <c r="C4" s="296"/>
      <c r="D4" s="296"/>
      <c r="E4" s="296"/>
      <c r="F4" s="296"/>
      <c r="G4" s="296"/>
      <c r="H4" s="296"/>
      <c r="I4" s="296"/>
      <c r="J4" s="297"/>
      <c r="K4" s="28"/>
      <c r="L4" s="29" t="s">
        <v>203</v>
      </c>
      <c r="M4" s="28"/>
      <c r="N4" s="105" t="str">
        <f>INDEX('RAF Basic data'!$D$26:$D$31, MATCH(ROUND(P4,0),'RAF Basic data'!$E$26:$E$31,0))</f>
        <v>Moderate</v>
      </c>
      <c r="O4" s="125"/>
      <c r="P4" s="52">
        <f>ROUND(AVERAGE(P14,P34,P47,P63),1)</f>
        <v>3.3</v>
      </c>
      <c r="Q4" s="32" t="s">
        <v>204</v>
      </c>
      <c r="R4" s="135"/>
    </row>
    <row r="5" spans="1:18" s="10" customFormat="1" ht="3" customHeight="1" x14ac:dyDescent="0.2">
      <c r="A5" s="125"/>
      <c r="B5" s="149"/>
      <c r="C5" s="149"/>
      <c r="D5" s="149"/>
      <c r="E5" s="149"/>
      <c r="F5" s="149"/>
      <c r="G5" s="149"/>
      <c r="H5" s="149"/>
      <c r="I5" s="149"/>
      <c r="J5" s="149"/>
      <c r="K5" s="149"/>
      <c r="L5" s="149"/>
      <c r="M5" s="149"/>
      <c r="N5" s="149"/>
      <c r="O5" s="14"/>
      <c r="P5" s="126"/>
      <c r="Q5" s="126"/>
      <c r="R5" s="126"/>
    </row>
    <row r="6" spans="1:18" s="10" customFormat="1" ht="12.75" customHeight="1" x14ac:dyDescent="0.15">
      <c r="A6" s="125"/>
      <c r="B6" s="149"/>
      <c r="C6" s="31" t="s">
        <v>264</v>
      </c>
      <c r="D6" s="149"/>
      <c r="E6" s="149"/>
      <c r="F6" s="149"/>
      <c r="G6" s="149"/>
      <c r="H6" s="153"/>
      <c r="I6" s="149"/>
      <c r="J6" s="152"/>
      <c r="K6" s="149"/>
      <c r="L6" s="149"/>
      <c r="M6" s="149"/>
      <c r="N6" s="17"/>
      <c r="O6" s="14"/>
      <c r="P6" s="126"/>
      <c r="Q6" s="126"/>
      <c r="R6" s="126"/>
    </row>
    <row r="7" spans="1:18" s="10" customFormat="1" ht="3" customHeight="1" x14ac:dyDescent="0.2">
      <c r="A7" s="125"/>
      <c r="B7" s="149"/>
      <c r="C7" s="149"/>
      <c r="D7" s="149"/>
      <c r="E7" s="149"/>
      <c r="F7" s="149"/>
      <c r="G7" s="149"/>
      <c r="H7" s="149"/>
      <c r="I7" s="149"/>
      <c r="J7" s="149"/>
      <c r="K7" s="149"/>
      <c r="L7" s="149"/>
      <c r="M7" s="149"/>
      <c r="N7" s="149"/>
      <c r="O7" s="14"/>
      <c r="P7" s="126"/>
      <c r="Q7" s="126"/>
      <c r="R7" s="126"/>
    </row>
    <row r="8" spans="1:18" s="10" customFormat="1" ht="12.75" customHeight="1" x14ac:dyDescent="0.15">
      <c r="A8" s="125"/>
      <c r="B8" s="149"/>
      <c r="C8" s="25" t="s">
        <v>210</v>
      </c>
      <c r="D8" s="149"/>
      <c r="E8" s="149"/>
      <c r="F8" s="149"/>
      <c r="G8" s="149"/>
      <c r="H8" s="153"/>
      <c r="I8" s="149"/>
      <c r="J8" s="152"/>
      <c r="K8" s="149"/>
      <c r="L8" s="149"/>
      <c r="M8" s="149"/>
      <c r="N8" s="17"/>
      <c r="O8" s="14"/>
      <c r="P8" s="126"/>
      <c r="Q8" s="126"/>
      <c r="R8" s="126"/>
    </row>
    <row r="9" spans="1:18" s="10" customFormat="1" ht="12.75" customHeight="1" x14ac:dyDescent="0.2">
      <c r="A9" s="125"/>
      <c r="B9" s="149"/>
      <c r="C9" s="30"/>
      <c r="D9" s="327" t="s">
        <v>265</v>
      </c>
      <c r="E9" s="327"/>
      <c r="F9" s="327"/>
      <c r="G9" s="149"/>
      <c r="H9" s="286"/>
      <c r="I9" s="287"/>
      <c r="J9" s="287"/>
      <c r="K9" s="287"/>
      <c r="L9" s="287"/>
      <c r="M9" s="287"/>
      <c r="N9" s="288"/>
      <c r="O9" s="14"/>
      <c r="P9" s="126"/>
      <c r="Q9" s="126"/>
      <c r="R9" s="126"/>
    </row>
    <row r="10" spans="1:18" s="10" customFormat="1" ht="12.75" customHeight="1" x14ac:dyDescent="0.2">
      <c r="A10" s="125"/>
      <c r="B10" s="149"/>
      <c r="C10" s="30"/>
      <c r="D10" s="327"/>
      <c r="E10" s="327"/>
      <c r="F10" s="327"/>
      <c r="G10" s="149"/>
      <c r="H10" s="289"/>
      <c r="I10" s="290"/>
      <c r="J10" s="290"/>
      <c r="K10" s="290"/>
      <c r="L10" s="290"/>
      <c r="M10" s="290"/>
      <c r="N10" s="291"/>
      <c r="O10" s="14"/>
      <c r="P10" s="126"/>
      <c r="Q10" s="126"/>
      <c r="R10" s="126"/>
    </row>
    <row r="11" spans="1:18" s="10" customFormat="1" ht="12.75" customHeight="1" x14ac:dyDescent="0.2">
      <c r="A11" s="125"/>
      <c r="B11" s="149"/>
      <c r="C11" s="30"/>
      <c r="D11" s="327"/>
      <c r="E11" s="327"/>
      <c r="F11" s="327"/>
      <c r="G11" s="149"/>
      <c r="H11" s="289"/>
      <c r="I11" s="290"/>
      <c r="J11" s="290"/>
      <c r="K11" s="290"/>
      <c r="L11" s="290"/>
      <c r="M11" s="290"/>
      <c r="N11" s="291"/>
      <c r="O11" s="14"/>
      <c r="P11" s="126"/>
      <c r="Q11" s="126"/>
      <c r="R11" s="126"/>
    </row>
    <row r="12" spans="1:18" s="10" customFormat="1" ht="12.75" customHeight="1" x14ac:dyDescent="0.2">
      <c r="A12" s="125"/>
      <c r="B12" s="149"/>
      <c r="C12" s="30"/>
      <c r="D12" s="327"/>
      <c r="E12" s="327"/>
      <c r="F12" s="327"/>
      <c r="G12" s="149"/>
      <c r="H12" s="292"/>
      <c r="I12" s="293"/>
      <c r="J12" s="293"/>
      <c r="K12" s="293"/>
      <c r="L12" s="293"/>
      <c r="M12" s="293"/>
      <c r="N12" s="294"/>
      <c r="O12" s="14"/>
      <c r="P12" s="126"/>
      <c r="Q12" s="126"/>
      <c r="R12" s="126"/>
    </row>
    <row r="13" spans="1:18" s="1" customFormat="1" ht="9" customHeight="1" thickBot="1" x14ac:dyDescent="0.2">
      <c r="A13" s="2"/>
      <c r="B13" s="149"/>
      <c r="C13" s="37"/>
      <c r="D13" s="149"/>
      <c r="E13" s="149"/>
      <c r="F13" s="149"/>
      <c r="G13" s="149"/>
      <c r="H13" s="153"/>
      <c r="I13" s="149"/>
      <c r="J13" s="152"/>
      <c r="K13" s="149"/>
      <c r="L13" s="149"/>
      <c r="M13" s="149"/>
      <c r="N13" s="35"/>
      <c r="O13" s="36"/>
    </row>
    <row r="14" spans="1:18" s="10" customFormat="1" ht="15" customHeight="1" thickBot="1" x14ac:dyDescent="0.25">
      <c r="A14" s="125"/>
      <c r="B14" s="328" t="s">
        <v>266</v>
      </c>
      <c r="C14" s="329"/>
      <c r="D14" s="329"/>
      <c r="E14" s="329"/>
      <c r="F14" s="329"/>
      <c r="G14" s="329"/>
      <c r="H14" s="329"/>
      <c r="I14" s="329"/>
      <c r="J14" s="330"/>
      <c r="K14" s="149"/>
      <c r="L14" s="39" t="s">
        <v>203</v>
      </c>
      <c r="M14" s="149"/>
      <c r="N14" s="104" t="str">
        <f>INDEX('RAF Basic data'!$D$26:$D$31, MATCH(P14,'RAF Basic data'!$E$26:$E$31,0))</f>
        <v>Considerable</v>
      </c>
      <c r="O14" s="14"/>
      <c r="P14" s="41">
        <f>IF(Q14&lt;1,1,Q14)</f>
        <v>4</v>
      </c>
      <c r="Q14" s="41">
        <f>MAX(VLOOKUP($H$19,'RAF Basic data'!$D$26:$E$31,2,FALSE),VLOOKUP($H$21,'RAF Basic data'!$D$26:$E$31,2,FALSE),VLOOKUP($H$23,'RAF Basic data'!$D$26:$E$31,2,FALSE),VLOOKUP($H$25,'RAF Basic data'!$D$26:$E$31,2,FALSE),VLOOKUP($H$27,'RAF Basic data'!$D$26:$E$31,2,FALSE) )</f>
        <v>4</v>
      </c>
      <c r="R14" s="42" t="s">
        <v>267</v>
      </c>
    </row>
    <row r="15" spans="1:18" s="10" customFormat="1" ht="3" customHeight="1" x14ac:dyDescent="0.2">
      <c r="A15" s="125"/>
      <c r="B15" s="149"/>
      <c r="C15" s="149"/>
      <c r="D15" s="149"/>
      <c r="E15" s="149"/>
      <c r="F15" s="149"/>
      <c r="G15" s="149"/>
      <c r="H15" s="149"/>
      <c r="I15" s="149"/>
      <c r="J15" s="149"/>
      <c r="K15" s="149"/>
      <c r="L15" s="149"/>
      <c r="M15" s="149"/>
      <c r="N15" s="149"/>
      <c r="O15" s="14"/>
      <c r="P15" s="126"/>
      <c r="Q15" s="126"/>
      <c r="R15" s="126"/>
    </row>
    <row r="16" spans="1:18" s="10" customFormat="1" ht="12.75" customHeight="1" x14ac:dyDescent="0.2">
      <c r="A16" s="125"/>
      <c r="B16" s="149"/>
      <c r="C16" s="25"/>
      <c r="D16" s="149"/>
      <c r="E16" s="149"/>
      <c r="F16" s="149"/>
      <c r="G16" s="149"/>
      <c r="H16" s="153" t="s">
        <v>243</v>
      </c>
      <c r="I16" s="149"/>
      <c r="J16" s="149"/>
      <c r="K16" s="149"/>
      <c r="L16" s="149"/>
      <c r="M16" s="149"/>
      <c r="N16" s="149"/>
      <c r="O16" s="14"/>
      <c r="P16" s="61"/>
      <c r="Q16" s="135"/>
      <c r="R16" s="126"/>
    </row>
    <row r="17" spans="1:19" s="40" customFormat="1" ht="12.75" customHeight="1" x14ac:dyDescent="0.15">
      <c r="A17" s="36"/>
      <c r="B17" s="149"/>
      <c r="C17" s="25"/>
      <c r="D17" s="152"/>
      <c r="E17" s="149"/>
      <c r="F17" s="153"/>
      <c r="G17" s="149"/>
      <c r="H17" s="153" t="s">
        <v>268</v>
      </c>
      <c r="I17" s="149"/>
      <c r="J17" s="152" t="s">
        <v>148</v>
      </c>
      <c r="K17" s="149"/>
      <c r="L17" s="149"/>
      <c r="M17" s="149"/>
      <c r="N17" s="35"/>
      <c r="O17" s="36"/>
    </row>
    <row r="18" spans="1:19" s="40" customFormat="1" ht="3" customHeight="1" x14ac:dyDescent="0.15">
      <c r="A18" s="36"/>
      <c r="B18" s="149"/>
      <c r="C18" s="149"/>
      <c r="D18" s="149"/>
      <c r="E18" s="149"/>
      <c r="F18" s="149"/>
      <c r="G18" s="149"/>
      <c r="H18" s="33"/>
      <c r="I18" s="149"/>
      <c r="J18" s="149"/>
      <c r="K18" s="149"/>
      <c r="L18" s="149"/>
      <c r="M18" s="149"/>
      <c r="N18" s="35"/>
      <c r="O18" s="36"/>
    </row>
    <row r="19" spans="1:19" s="1" customFormat="1" ht="12.75" customHeight="1" x14ac:dyDescent="0.2">
      <c r="A19" s="2"/>
      <c r="B19" s="149"/>
      <c r="C19" s="43"/>
      <c r="D19" s="331" t="s">
        <v>269</v>
      </c>
      <c r="E19" s="331"/>
      <c r="F19" s="331"/>
      <c r="G19" s="149"/>
      <c r="H19" s="107" t="s">
        <v>92</v>
      </c>
      <c r="I19" s="149"/>
      <c r="J19" s="286" t="s">
        <v>12</v>
      </c>
      <c r="K19" s="287"/>
      <c r="L19" s="287"/>
      <c r="M19" s="287"/>
      <c r="N19" s="288"/>
      <c r="O19" s="36"/>
      <c r="Q19" s="57"/>
      <c r="S19" s="82"/>
    </row>
    <row r="20" spans="1:19" s="1" customFormat="1" ht="12.75" customHeight="1" x14ac:dyDescent="0.2">
      <c r="A20" s="2"/>
      <c r="B20" s="149"/>
      <c r="C20" s="43"/>
      <c r="D20" s="44"/>
      <c r="E20" s="43"/>
      <c r="F20" s="45" t="s">
        <v>270</v>
      </c>
      <c r="G20" s="149"/>
      <c r="H20" s="33"/>
      <c r="I20" s="149"/>
      <c r="J20" s="292"/>
      <c r="K20" s="293"/>
      <c r="L20" s="293"/>
      <c r="M20" s="293"/>
      <c r="N20" s="294"/>
      <c r="O20" s="36"/>
      <c r="Q20" s="57"/>
    </row>
    <row r="21" spans="1:19" s="1" customFormat="1" ht="12.75" customHeight="1" x14ac:dyDescent="0.2">
      <c r="A21" s="2"/>
      <c r="B21" s="149"/>
      <c r="C21" s="43"/>
      <c r="D21" s="331" t="s">
        <v>271</v>
      </c>
      <c r="E21" s="331"/>
      <c r="F21" s="331"/>
      <c r="G21" s="149"/>
      <c r="H21" s="107" t="s">
        <v>36</v>
      </c>
      <c r="I21" s="149"/>
      <c r="J21" s="286" t="s">
        <v>12</v>
      </c>
      <c r="K21" s="287"/>
      <c r="L21" s="287"/>
      <c r="M21" s="287"/>
      <c r="N21" s="288"/>
      <c r="O21" s="36"/>
      <c r="Q21" s="57"/>
    </row>
    <row r="22" spans="1:19" s="1" customFormat="1" ht="12.75" customHeight="1" x14ac:dyDescent="0.2">
      <c r="A22" s="2"/>
      <c r="B22" s="149"/>
      <c r="C22" s="25"/>
      <c r="D22" s="44"/>
      <c r="E22" s="43"/>
      <c r="F22" s="45" t="s">
        <v>272</v>
      </c>
      <c r="G22" s="149"/>
      <c r="H22" s="33"/>
      <c r="I22" s="149"/>
      <c r="J22" s="292"/>
      <c r="K22" s="293"/>
      <c r="L22" s="293"/>
      <c r="M22" s="293"/>
      <c r="N22" s="294"/>
      <c r="O22" s="36"/>
      <c r="Q22" s="58"/>
    </row>
    <row r="23" spans="1:19" s="1" customFormat="1" ht="12.75" customHeight="1" x14ac:dyDescent="0.2">
      <c r="A23" s="2"/>
      <c r="B23" s="149"/>
      <c r="C23" s="43"/>
      <c r="D23" s="331" t="s">
        <v>273</v>
      </c>
      <c r="E23" s="331"/>
      <c r="F23" s="331"/>
      <c r="G23" s="149"/>
      <c r="H23" s="107" t="s">
        <v>2</v>
      </c>
      <c r="I23" s="149"/>
      <c r="J23" s="286" t="s">
        <v>12</v>
      </c>
      <c r="K23" s="287"/>
      <c r="L23" s="287"/>
      <c r="M23" s="287"/>
      <c r="N23" s="288"/>
      <c r="O23" s="36"/>
      <c r="Q23" s="58"/>
    </row>
    <row r="24" spans="1:19" s="1" customFormat="1" ht="12.75" customHeight="1" x14ac:dyDescent="0.2">
      <c r="A24" s="2"/>
      <c r="B24" s="149"/>
      <c r="C24" s="43"/>
      <c r="D24" s="44"/>
      <c r="E24" s="43"/>
      <c r="F24" s="45" t="s">
        <v>274</v>
      </c>
      <c r="G24" s="149"/>
      <c r="H24" s="33"/>
      <c r="I24" s="149"/>
      <c r="J24" s="292"/>
      <c r="K24" s="293"/>
      <c r="L24" s="293"/>
      <c r="M24" s="293"/>
      <c r="N24" s="294"/>
      <c r="O24" s="36"/>
      <c r="Q24" s="58"/>
    </row>
    <row r="25" spans="1:19" s="1" customFormat="1" ht="12.75" customHeight="1" x14ac:dyDescent="0.2">
      <c r="A25" s="2"/>
      <c r="B25" s="149"/>
      <c r="C25" s="43"/>
      <c r="D25" s="331" t="s">
        <v>275</v>
      </c>
      <c r="E25" s="331"/>
      <c r="F25" s="331"/>
      <c r="G25" s="149"/>
      <c r="H25" s="107" t="s">
        <v>2</v>
      </c>
      <c r="I25" s="149"/>
      <c r="J25" s="286" t="s">
        <v>12</v>
      </c>
      <c r="K25" s="287"/>
      <c r="L25" s="287"/>
      <c r="M25" s="287"/>
      <c r="N25" s="288"/>
      <c r="O25" s="36"/>
      <c r="Q25" s="58"/>
    </row>
    <row r="26" spans="1:19" s="1" customFormat="1" ht="12.75" customHeight="1" x14ac:dyDescent="0.15">
      <c r="A26" s="2"/>
      <c r="B26" s="149"/>
      <c r="C26" s="43"/>
      <c r="D26" s="44"/>
      <c r="E26" s="43"/>
      <c r="F26" s="45" t="s">
        <v>276</v>
      </c>
      <c r="G26" s="149"/>
      <c r="H26" s="33"/>
      <c r="I26" s="149"/>
      <c r="J26" s="292"/>
      <c r="K26" s="293"/>
      <c r="L26" s="293"/>
      <c r="M26" s="293"/>
      <c r="N26" s="294"/>
      <c r="O26" s="36"/>
      <c r="Q26" s="59"/>
    </row>
    <row r="27" spans="1:19" s="1" customFormat="1" ht="12.75" customHeight="1" x14ac:dyDescent="0.2">
      <c r="A27" s="2"/>
      <c r="B27" s="149"/>
      <c r="C27" s="43"/>
      <c r="D27" s="331" t="s">
        <v>277</v>
      </c>
      <c r="E27" s="331"/>
      <c r="F27" s="331"/>
      <c r="G27" s="149"/>
      <c r="H27" s="107" t="s">
        <v>2</v>
      </c>
      <c r="I27" s="149"/>
      <c r="J27" s="286" t="s">
        <v>12</v>
      </c>
      <c r="K27" s="287"/>
      <c r="L27" s="287"/>
      <c r="M27" s="287"/>
      <c r="N27" s="288"/>
      <c r="O27" s="36"/>
      <c r="Q27" s="58"/>
    </row>
    <row r="28" spans="1:19" s="1" customFormat="1" ht="12.75" customHeight="1" x14ac:dyDescent="0.15">
      <c r="A28" s="2"/>
      <c r="B28" s="149"/>
      <c r="C28" s="25"/>
      <c r="D28" s="44"/>
      <c r="E28" s="43"/>
      <c r="F28" s="45" t="s">
        <v>278</v>
      </c>
      <c r="G28" s="149"/>
      <c r="H28" s="33"/>
      <c r="I28" s="149"/>
      <c r="J28" s="292"/>
      <c r="K28" s="293"/>
      <c r="L28" s="293"/>
      <c r="M28" s="293"/>
      <c r="N28" s="294"/>
      <c r="O28" s="36"/>
      <c r="Q28" s="59"/>
    </row>
    <row r="29" spans="1:19" s="40" customFormat="1" ht="3" customHeight="1" x14ac:dyDescent="0.15">
      <c r="A29" s="36"/>
      <c r="B29" s="149"/>
      <c r="C29" s="149"/>
      <c r="D29" s="44"/>
      <c r="E29" s="149"/>
      <c r="F29" s="149"/>
      <c r="G29" s="149"/>
      <c r="H29" s="33"/>
      <c r="I29" s="149"/>
      <c r="J29" s="149"/>
      <c r="K29" s="149"/>
      <c r="L29" s="149"/>
      <c r="M29" s="149"/>
      <c r="N29" s="35"/>
      <c r="O29" s="36"/>
    </row>
    <row r="30" spans="1:19" s="40" customFormat="1" ht="12.75" customHeight="1" x14ac:dyDescent="0.2">
      <c r="A30" s="36"/>
      <c r="B30" s="149"/>
      <c r="C30" s="149"/>
      <c r="D30" s="44"/>
      <c r="E30" s="149"/>
      <c r="F30" s="286" t="s">
        <v>223</v>
      </c>
      <c r="G30" s="287"/>
      <c r="H30" s="287"/>
      <c r="I30" s="287"/>
      <c r="J30" s="287"/>
      <c r="K30" s="287"/>
      <c r="L30" s="287"/>
      <c r="M30" s="287"/>
      <c r="N30" s="288"/>
      <c r="O30" s="36"/>
    </row>
    <row r="31" spans="1:19" s="40" customFormat="1" ht="12.75" customHeight="1" x14ac:dyDescent="0.2">
      <c r="A31" s="36"/>
      <c r="B31" s="149"/>
      <c r="C31" s="149"/>
      <c r="D31" s="44"/>
      <c r="E31" s="149"/>
      <c r="F31" s="289"/>
      <c r="G31" s="290"/>
      <c r="H31" s="290"/>
      <c r="I31" s="290"/>
      <c r="J31" s="290"/>
      <c r="K31" s="290"/>
      <c r="L31" s="290"/>
      <c r="M31" s="290"/>
      <c r="N31" s="291"/>
      <c r="O31" s="36"/>
    </row>
    <row r="32" spans="1:19" s="40" customFormat="1" ht="12.75" customHeight="1" x14ac:dyDescent="0.2">
      <c r="A32" s="36"/>
      <c r="B32" s="149"/>
      <c r="C32" s="149"/>
      <c r="D32" s="149"/>
      <c r="E32" s="149"/>
      <c r="F32" s="292"/>
      <c r="G32" s="293"/>
      <c r="H32" s="293"/>
      <c r="I32" s="293"/>
      <c r="J32" s="293"/>
      <c r="K32" s="293"/>
      <c r="L32" s="293"/>
      <c r="M32" s="293"/>
      <c r="N32" s="294"/>
      <c r="O32" s="36"/>
    </row>
    <row r="33" spans="1:20" s="1" customFormat="1" ht="9" customHeight="1" thickBot="1" x14ac:dyDescent="0.2">
      <c r="A33" s="2"/>
      <c r="B33" s="149"/>
      <c r="C33" s="38"/>
      <c r="D33" s="149"/>
      <c r="E33" s="149"/>
      <c r="F33" s="149"/>
      <c r="G33" s="149"/>
      <c r="H33" s="33"/>
      <c r="I33" s="149"/>
      <c r="J33" s="149"/>
      <c r="K33" s="149"/>
      <c r="L33" s="149"/>
      <c r="M33" s="149"/>
      <c r="N33" s="35"/>
      <c r="O33" s="36"/>
    </row>
    <row r="34" spans="1:20" s="10" customFormat="1" ht="15" customHeight="1" thickBot="1" x14ac:dyDescent="0.25">
      <c r="A34" s="125"/>
      <c r="B34" s="328" t="s">
        <v>279</v>
      </c>
      <c r="C34" s="329"/>
      <c r="D34" s="329"/>
      <c r="E34" s="329"/>
      <c r="F34" s="329"/>
      <c r="G34" s="329"/>
      <c r="H34" s="329"/>
      <c r="I34" s="329"/>
      <c r="J34" s="330"/>
      <c r="K34" s="149"/>
      <c r="L34" s="39" t="s">
        <v>203</v>
      </c>
      <c r="M34" s="149"/>
      <c r="N34" s="104" t="str">
        <f>INDEX('RAF Basic data'!$D$26:$D$31, MATCH(P34,'RAF Basic data'!$E$26:$E$31,0))</f>
        <v>Limited</v>
      </c>
      <c r="O34" s="14"/>
      <c r="P34" s="41">
        <f>IF(Q34&lt;1,1,Q34)</f>
        <v>2</v>
      </c>
      <c r="Q34" s="41">
        <f>MAX(VLOOKUP($H$39,'RAF Basic data'!$D$26:$E$31,2,FALSE),VLOOKUP($H$41,'RAF Basic data'!$D$26:$E$31,2,FALSE))</f>
        <v>2</v>
      </c>
      <c r="R34" s="42" t="s">
        <v>280</v>
      </c>
      <c r="S34" s="126"/>
      <c r="T34" s="126"/>
    </row>
    <row r="35" spans="1:20" s="10" customFormat="1" ht="3" customHeight="1" x14ac:dyDescent="0.2">
      <c r="A35" s="125"/>
      <c r="B35" s="149"/>
      <c r="C35" s="149"/>
      <c r="D35" s="149"/>
      <c r="E35" s="149"/>
      <c r="F35" s="149"/>
      <c r="G35" s="149"/>
      <c r="H35" s="149"/>
      <c r="I35" s="149"/>
      <c r="J35" s="149"/>
      <c r="K35" s="149"/>
      <c r="L35" s="149"/>
      <c r="M35" s="149"/>
      <c r="N35" s="149"/>
      <c r="O35" s="14"/>
      <c r="P35" s="126"/>
      <c r="Q35" s="126"/>
      <c r="R35" s="126"/>
      <c r="S35" s="126"/>
      <c r="T35" s="126"/>
    </row>
    <row r="36" spans="1:20" s="10" customFormat="1" ht="12.75" customHeight="1" x14ac:dyDescent="0.2">
      <c r="A36" s="125"/>
      <c r="B36" s="149"/>
      <c r="C36" s="25"/>
      <c r="D36" s="149"/>
      <c r="E36" s="149"/>
      <c r="F36" s="149"/>
      <c r="G36" s="149"/>
      <c r="H36" s="153" t="s">
        <v>243</v>
      </c>
      <c r="I36" s="149"/>
      <c r="J36" s="149"/>
      <c r="K36" s="149"/>
      <c r="L36" s="149"/>
      <c r="M36" s="149"/>
      <c r="N36" s="149"/>
      <c r="O36" s="14"/>
      <c r="P36" s="126"/>
      <c r="Q36" s="126"/>
      <c r="R36" s="126"/>
      <c r="S36" s="126"/>
      <c r="T36" s="126"/>
    </row>
    <row r="37" spans="1:20" s="40" customFormat="1" ht="12.75" customHeight="1" x14ac:dyDescent="0.15">
      <c r="A37" s="36"/>
      <c r="B37" s="149"/>
      <c r="C37" s="25"/>
      <c r="D37" s="152"/>
      <c r="E37" s="149"/>
      <c r="F37" s="153"/>
      <c r="G37" s="149"/>
      <c r="H37" s="153" t="s">
        <v>218</v>
      </c>
      <c r="I37" s="149"/>
      <c r="J37" s="152" t="s">
        <v>148</v>
      </c>
      <c r="K37" s="149"/>
      <c r="L37" s="149"/>
      <c r="M37" s="149"/>
      <c r="N37" s="35"/>
      <c r="O37" s="36"/>
    </row>
    <row r="38" spans="1:20" s="40" customFormat="1" ht="3" customHeight="1" x14ac:dyDescent="0.15">
      <c r="A38" s="36"/>
      <c r="B38" s="149"/>
      <c r="C38" s="149"/>
      <c r="D38" s="149"/>
      <c r="E38" s="149"/>
      <c r="F38" s="149"/>
      <c r="G38" s="149"/>
      <c r="H38" s="33"/>
      <c r="I38" s="149"/>
      <c r="J38" s="149"/>
      <c r="K38" s="149"/>
      <c r="L38" s="149"/>
      <c r="M38" s="149"/>
      <c r="N38" s="35"/>
      <c r="O38" s="36"/>
    </row>
    <row r="39" spans="1:20" s="1" customFormat="1" ht="12.75" customHeight="1" x14ac:dyDescent="0.2">
      <c r="A39" s="2"/>
      <c r="B39" s="149"/>
      <c r="C39" s="43"/>
      <c r="D39" s="331" t="s">
        <v>281</v>
      </c>
      <c r="E39" s="331"/>
      <c r="F39" s="331"/>
      <c r="G39" s="149"/>
      <c r="H39" s="107" t="s">
        <v>2</v>
      </c>
      <c r="I39" s="149"/>
      <c r="J39" s="286" t="s">
        <v>12</v>
      </c>
      <c r="K39" s="287"/>
      <c r="L39" s="287"/>
      <c r="M39" s="287"/>
      <c r="N39" s="288"/>
      <c r="O39" s="36"/>
    </row>
    <row r="40" spans="1:20" s="1" customFormat="1" ht="12.75" customHeight="1" x14ac:dyDescent="0.2">
      <c r="A40" s="2"/>
      <c r="B40" s="149"/>
      <c r="C40" s="43"/>
      <c r="D40" s="44"/>
      <c r="E40" s="43"/>
      <c r="F40" s="45"/>
      <c r="G40" s="149"/>
      <c r="H40" s="33"/>
      <c r="I40" s="149"/>
      <c r="J40" s="292"/>
      <c r="K40" s="293"/>
      <c r="L40" s="293"/>
      <c r="M40" s="293"/>
      <c r="N40" s="294"/>
      <c r="O40" s="36"/>
    </row>
    <row r="41" spans="1:20" s="1" customFormat="1" ht="12.75" customHeight="1" x14ac:dyDescent="0.2">
      <c r="A41" s="2"/>
      <c r="B41" s="149"/>
      <c r="C41" s="43"/>
      <c r="D41" s="331" t="s">
        <v>282</v>
      </c>
      <c r="E41" s="331"/>
      <c r="F41" s="331"/>
      <c r="G41" s="149"/>
      <c r="H41" s="107" t="s">
        <v>36</v>
      </c>
      <c r="I41" s="149"/>
      <c r="J41" s="286" t="s">
        <v>12</v>
      </c>
      <c r="K41" s="287"/>
      <c r="L41" s="287"/>
      <c r="M41" s="287"/>
      <c r="N41" s="288"/>
      <c r="O41" s="36"/>
    </row>
    <row r="42" spans="1:20" s="1" customFormat="1" ht="12.75" customHeight="1" x14ac:dyDescent="0.2">
      <c r="A42" s="2"/>
      <c r="B42" s="149"/>
      <c r="C42" s="25"/>
      <c r="D42" s="44"/>
      <c r="E42" s="43"/>
      <c r="F42" s="45"/>
      <c r="G42" s="149"/>
      <c r="H42" s="33"/>
      <c r="I42" s="149"/>
      <c r="J42" s="292"/>
      <c r="K42" s="293"/>
      <c r="L42" s="293"/>
      <c r="M42" s="293"/>
      <c r="N42" s="294"/>
      <c r="O42" s="36"/>
    </row>
    <row r="43" spans="1:20" s="40" customFormat="1" ht="3" customHeight="1" x14ac:dyDescent="0.15">
      <c r="A43" s="36"/>
      <c r="B43" s="149"/>
      <c r="C43" s="149"/>
      <c r="D43" s="44"/>
      <c r="E43" s="149"/>
      <c r="F43" s="149"/>
      <c r="G43" s="149"/>
      <c r="H43" s="33"/>
      <c r="I43" s="149"/>
      <c r="J43" s="149"/>
      <c r="K43" s="149"/>
      <c r="L43" s="149"/>
      <c r="M43" s="149"/>
      <c r="N43" s="35"/>
      <c r="O43" s="36"/>
    </row>
    <row r="44" spans="1:20" s="40" customFormat="1" ht="12.75" customHeight="1" x14ac:dyDescent="0.2">
      <c r="A44" s="36"/>
      <c r="B44" s="149"/>
      <c r="C44" s="149"/>
      <c r="D44" s="44"/>
      <c r="E44" s="149"/>
      <c r="F44" s="286" t="s">
        <v>223</v>
      </c>
      <c r="G44" s="287"/>
      <c r="H44" s="287"/>
      <c r="I44" s="287"/>
      <c r="J44" s="287"/>
      <c r="K44" s="287"/>
      <c r="L44" s="287"/>
      <c r="M44" s="287"/>
      <c r="N44" s="288"/>
      <c r="O44" s="36"/>
    </row>
    <row r="45" spans="1:20" s="40" customFormat="1" ht="12.75" customHeight="1" x14ac:dyDescent="0.2">
      <c r="A45" s="36"/>
      <c r="B45" s="149"/>
      <c r="C45" s="149"/>
      <c r="D45" s="149"/>
      <c r="E45" s="149"/>
      <c r="F45" s="292"/>
      <c r="G45" s="293"/>
      <c r="H45" s="293"/>
      <c r="I45" s="293"/>
      <c r="J45" s="293"/>
      <c r="K45" s="293"/>
      <c r="L45" s="293"/>
      <c r="M45" s="293"/>
      <c r="N45" s="294"/>
      <c r="O45" s="36"/>
    </row>
    <row r="46" spans="1:20" s="1" customFormat="1" ht="9" customHeight="1" thickBot="1" x14ac:dyDescent="0.2">
      <c r="A46" s="2"/>
      <c r="B46" s="149"/>
      <c r="C46" s="38"/>
      <c r="D46" s="149"/>
      <c r="E46" s="149"/>
      <c r="F46" s="149"/>
      <c r="G46" s="149"/>
      <c r="H46" s="33"/>
      <c r="I46" s="149"/>
      <c r="J46" s="149"/>
      <c r="K46" s="149"/>
      <c r="L46" s="149"/>
      <c r="M46" s="149"/>
      <c r="N46" s="35"/>
      <c r="O46" s="36"/>
    </row>
    <row r="47" spans="1:20" s="10" customFormat="1" ht="15" customHeight="1" thickBot="1" x14ac:dyDescent="0.25">
      <c r="A47" s="125"/>
      <c r="B47" s="328" t="s">
        <v>283</v>
      </c>
      <c r="C47" s="329"/>
      <c r="D47" s="329"/>
      <c r="E47" s="329"/>
      <c r="F47" s="329"/>
      <c r="G47" s="329"/>
      <c r="H47" s="329"/>
      <c r="I47" s="329"/>
      <c r="J47" s="330"/>
      <c r="K47" s="149"/>
      <c r="L47" s="39" t="s">
        <v>203</v>
      </c>
      <c r="M47" s="149"/>
      <c r="N47" s="104" t="str">
        <f>INDEX('RAF Basic data'!$D$26:$D$31, MATCH(P47,'RAF Basic data'!$E$26:$E$31,0))</f>
        <v>Considerable</v>
      </c>
      <c r="O47" s="14"/>
      <c r="P47" s="41">
        <f>IF(Q47&lt;1,1,Q47)</f>
        <v>4</v>
      </c>
      <c r="Q47" s="41">
        <f>MAX(VLOOKUP($H$52,'RAF Basic data'!$D$26:$E$31,2,FALSE),VLOOKUP($H$54,'RAF Basic data'!$D$26:$E$31,2,FALSE),VLOOKUP($H$56,'RAF Basic data'!$D$26:$E$31,2,FALSE))</f>
        <v>4</v>
      </c>
      <c r="R47" s="42" t="s">
        <v>280</v>
      </c>
      <c r="S47" s="40"/>
      <c r="T47" s="40"/>
    </row>
    <row r="48" spans="1:20" s="10" customFormat="1" ht="3" customHeight="1" x14ac:dyDescent="0.2">
      <c r="A48" s="125"/>
      <c r="B48" s="149"/>
      <c r="C48" s="149"/>
      <c r="D48" s="149"/>
      <c r="E48" s="149"/>
      <c r="F48" s="149"/>
      <c r="G48" s="149"/>
      <c r="H48" s="149"/>
      <c r="I48" s="149"/>
      <c r="J48" s="149"/>
      <c r="K48" s="149"/>
      <c r="L48" s="149"/>
      <c r="M48" s="149"/>
      <c r="N48" s="149"/>
      <c r="O48" s="14"/>
      <c r="P48" s="126"/>
      <c r="Q48" s="126"/>
      <c r="R48" s="126"/>
      <c r="S48" s="126"/>
      <c r="T48" s="126"/>
    </row>
    <row r="49" spans="1:20" s="10" customFormat="1" ht="12.75" customHeight="1" x14ac:dyDescent="0.2">
      <c r="A49" s="125"/>
      <c r="B49" s="149"/>
      <c r="C49" s="25"/>
      <c r="D49" s="149"/>
      <c r="E49" s="149"/>
      <c r="F49" s="149"/>
      <c r="G49" s="149"/>
      <c r="H49" s="153" t="s">
        <v>243</v>
      </c>
      <c r="I49" s="149"/>
      <c r="J49" s="149"/>
      <c r="K49" s="149"/>
      <c r="L49" s="149"/>
      <c r="M49" s="149"/>
      <c r="N49" s="149"/>
      <c r="O49" s="14"/>
      <c r="P49" s="126"/>
      <c r="Q49" s="126"/>
      <c r="R49" s="126"/>
      <c r="S49" s="126"/>
      <c r="T49" s="126"/>
    </row>
    <row r="50" spans="1:20" s="40" customFormat="1" ht="12.75" customHeight="1" x14ac:dyDescent="0.15">
      <c r="A50" s="36"/>
      <c r="B50" s="149"/>
      <c r="C50" s="25"/>
      <c r="D50" s="152"/>
      <c r="E50" s="149"/>
      <c r="F50" s="153"/>
      <c r="G50" s="149"/>
      <c r="H50" s="153" t="s">
        <v>284</v>
      </c>
      <c r="I50" s="149"/>
      <c r="J50" s="152" t="s">
        <v>148</v>
      </c>
      <c r="K50" s="149"/>
      <c r="L50" s="149"/>
      <c r="M50" s="149"/>
      <c r="N50" s="35"/>
      <c r="O50" s="36"/>
    </row>
    <row r="51" spans="1:20" s="40" customFormat="1" ht="3" customHeight="1" x14ac:dyDescent="0.15">
      <c r="A51" s="36"/>
      <c r="B51" s="149"/>
      <c r="C51" s="149"/>
      <c r="D51" s="149"/>
      <c r="E51" s="149"/>
      <c r="F51" s="149"/>
      <c r="G51" s="149"/>
      <c r="H51" s="33"/>
      <c r="I51" s="149"/>
      <c r="J51" s="149"/>
      <c r="K51" s="149"/>
      <c r="L51" s="149"/>
      <c r="M51" s="149"/>
      <c r="N51" s="35"/>
      <c r="O51" s="36"/>
    </row>
    <row r="52" spans="1:20" s="1" customFormat="1" ht="12.75" customHeight="1" x14ac:dyDescent="0.2">
      <c r="A52" s="2"/>
      <c r="B52" s="149"/>
      <c r="C52" s="43"/>
      <c r="D52" s="331" t="s">
        <v>285</v>
      </c>
      <c r="E52" s="331"/>
      <c r="F52" s="331"/>
      <c r="G52" s="149"/>
      <c r="H52" s="107" t="s">
        <v>2</v>
      </c>
      <c r="I52" s="149"/>
      <c r="J52" s="286" t="s">
        <v>12</v>
      </c>
      <c r="K52" s="287"/>
      <c r="L52" s="287"/>
      <c r="M52" s="287"/>
      <c r="N52" s="288"/>
      <c r="O52" s="36"/>
      <c r="Q52" s="60"/>
    </row>
    <row r="53" spans="1:20" s="1" customFormat="1" ht="12.75" customHeight="1" x14ac:dyDescent="0.2">
      <c r="A53" s="2"/>
      <c r="B53" s="149"/>
      <c r="C53" s="43"/>
      <c r="D53" s="44"/>
      <c r="E53" s="43"/>
      <c r="F53" s="45"/>
      <c r="G53" s="149"/>
      <c r="H53" s="33"/>
      <c r="I53" s="149"/>
      <c r="J53" s="292"/>
      <c r="K53" s="293"/>
      <c r="L53" s="293"/>
      <c r="M53" s="293"/>
      <c r="N53" s="294"/>
      <c r="O53" s="36"/>
    </row>
    <row r="54" spans="1:20" s="1" customFormat="1" ht="12.75" customHeight="1" x14ac:dyDescent="0.2">
      <c r="A54" s="2"/>
      <c r="B54" s="149"/>
      <c r="C54" s="43"/>
      <c r="D54" s="331" t="s">
        <v>286</v>
      </c>
      <c r="E54" s="331"/>
      <c r="F54" s="331"/>
      <c r="G54" s="149"/>
      <c r="H54" s="107" t="s">
        <v>92</v>
      </c>
      <c r="I54" s="149"/>
      <c r="J54" s="286" t="s">
        <v>287</v>
      </c>
      <c r="K54" s="287"/>
      <c r="L54" s="287"/>
      <c r="M54" s="287"/>
      <c r="N54" s="288"/>
      <c r="O54" s="36"/>
    </row>
    <row r="55" spans="1:20" s="1" customFormat="1" ht="12.75" customHeight="1" x14ac:dyDescent="0.2">
      <c r="A55" s="2"/>
      <c r="B55" s="149"/>
      <c r="C55" s="43"/>
      <c r="D55" s="44"/>
      <c r="E55" s="43"/>
      <c r="F55" s="45"/>
      <c r="G55" s="149"/>
      <c r="H55" s="33"/>
      <c r="I55" s="149"/>
      <c r="J55" s="292"/>
      <c r="K55" s="293"/>
      <c r="L55" s="293"/>
      <c r="M55" s="293"/>
      <c r="N55" s="294"/>
      <c r="O55" s="36"/>
    </row>
    <row r="56" spans="1:20" s="1" customFormat="1" ht="12.75" customHeight="1" x14ac:dyDescent="0.2">
      <c r="A56" s="2"/>
      <c r="B56" s="149"/>
      <c r="C56" s="43"/>
      <c r="D56" s="331" t="s">
        <v>288</v>
      </c>
      <c r="E56" s="331"/>
      <c r="F56" s="331"/>
      <c r="G56" s="149"/>
      <c r="H56" s="107" t="s">
        <v>2</v>
      </c>
      <c r="I56" s="149"/>
      <c r="J56" s="286" t="s">
        <v>12</v>
      </c>
      <c r="K56" s="287"/>
      <c r="L56" s="287"/>
      <c r="M56" s="287"/>
      <c r="N56" s="288"/>
      <c r="O56" s="36"/>
      <c r="S56" s="82"/>
    </row>
    <row r="57" spans="1:20" s="1" customFormat="1" ht="12.75" customHeight="1" x14ac:dyDescent="0.2">
      <c r="A57" s="2"/>
      <c r="B57" s="149"/>
      <c r="C57" s="25"/>
      <c r="D57" s="44"/>
      <c r="E57" s="43"/>
      <c r="F57" s="45"/>
      <c r="G57" s="149"/>
      <c r="H57" s="33"/>
      <c r="I57" s="149"/>
      <c r="J57" s="292"/>
      <c r="K57" s="293"/>
      <c r="L57" s="293"/>
      <c r="M57" s="293"/>
      <c r="N57" s="294"/>
      <c r="O57" s="36"/>
    </row>
    <row r="58" spans="1:20" s="40" customFormat="1" ht="3" customHeight="1" x14ac:dyDescent="0.15">
      <c r="A58" s="36"/>
      <c r="B58" s="149"/>
      <c r="C58" s="149"/>
      <c r="D58" s="44"/>
      <c r="E58" s="149"/>
      <c r="F58" s="149"/>
      <c r="G58" s="149"/>
      <c r="H58" s="33"/>
      <c r="I58" s="149"/>
      <c r="J58" s="149"/>
      <c r="K58" s="149"/>
      <c r="L58" s="149"/>
      <c r="M58" s="149"/>
      <c r="N58" s="35"/>
      <c r="O58" s="36"/>
    </row>
    <row r="59" spans="1:20" s="40" customFormat="1" ht="12.75" customHeight="1" x14ac:dyDescent="0.2">
      <c r="A59" s="36"/>
      <c r="B59" s="149"/>
      <c r="C59" s="149"/>
      <c r="D59" s="44"/>
      <c r="E59" s="149"/>
      <c r="F59" s="286" t="s">
        <v>223</v>
      </c>
      <c r="G59" s="287"/>
      <c r="H59" s="287"/>
      <c r="I59" s="287"/>
      <c r="J59" s="287"/>
      <c r="K59" s="287"/>
      <c r="L59" s="287"/>
      <c r="M59" s="287"/>
      <c r="N59" s="288"/>
      <c r="O59" s="36"/>
    </row>
    <row r="60" spans="1:20" s="40" customFormat="1" ht="12.75" customHeight="1" x14ac:dyDescent="0.2">
      <c r="A60" s="36"/>
      <c r="B60" s="149"/>
      <c r="C60" s="149"/>
      <c r="D60" s="149"/>
      <c r="E60" s="149"/>
      <c r="F60" s="289"/>
      <c r="G60" s="290"/>
      <c r="H60" s="290"/>
      <c r="I60" s="290"/>
      <c r="J60" s="290"/>
      <c r="K60" s="290"/>
      <c r="L60" s="290"/>
      <c r="M60" s="290"/>
      <c r="N60" s="291"/>
      <c r="O60" s="36"/>
    </row>
    <row r="61" spans="1:20" s="40" customFormat="1" ht="12.75" customHeight="1" x14ac:dyDescent="0.2">
      <c r="A61" s="36"/>
      <c r="B61" s="149"/>
      <c r="C61" s="149"/>
      <c r="D61" s="149"/>
      <c r="E61" s="149"/>
      <c r="F61" s="292"/>
      <c r="G61" s="293"/>
      <c r="H61" s="293"/>
      <c r="I61" s="293"/>
      <c r="J61" s="293"/>
      <c r="K61" s="293"/>
      <c r="L61" s="293"/>
      <c r="M61" s="293"/>
      <c r="N61" s="294"/>
      <c r="O61" s="36"/>
    </row>
    <row r="62" spans="1:20" s="1" customFormat="1" ht="9" customHeight="1" thickBot="1" x14ac:dyDescent="0.2">
      <c r="A62" s="2"/>
      <c r="B62" s="149"/>
      <c r="C62" s="38"/>
      <c r="D62" s="149"/>
      <c r="E62" s="149"/>
      <c r="F62" s="149"/>
      <c r="G62" s="149"/>
      <c r="H62" s="33"/>
      <c r="I62" s="149"/>
      <c r="J62" s="149"/>
      <c r="K62" s="149"/>
      <c r="L62" s="149"/>
      <c r="M62" s="149"/>
      <c r="N62" s="35"/>
      <c r="O62" s="36"/>
    </row>
    <row r="63" spans="1:20" s="10" customFormat="1" ht="15" customHeight="1" thickBot="1" x14ac:dyDescent="0.25">
      <c r="A63" s="125"/>
      <c r="B63" s="328" t="s">
        <v>289</v>
      </c>
      <c r="C63" s="329"/>
      <c r="D63" s="329"/>
      <c r="E63" s="329"/>
      <c r="F63" s="329"/>
      <c r="G63" s="329"/>
      <c r="H63" s="329"/>
      <c r="I63" s="329"/>
      <c r="J63" s="330"/>
      <c r="K63" s="149"/>
      <c r="L63" s="39" t="s">
        <v>203</v>
      </c>
      <c r="M63" s="149"/>
      <c r="N63" s="104" t="str">
        <f>INDEX('RAF Basic data'!$D$26:$D$31, MATCH(P63,'RAF Basic data'!$E$26:$E$31,0))</f>
        <v>Moderate</v>
      </c>
      <c r="O63" s="14"/>
      <c r="P63" s="41">
        <f>IF(Q63&lt;1,1,Q63)</f>
        <v>3</v>
      </c>
      <c r="Q63" s="41">
        <f>MAX(VLOOKUP($H$67,'RAF Basic data'!$D$26:$E$31,2,FALSE),VLOOKUP($H$69,'RAF Basic data'!$D$26:$E$31,2,FALSE),VLOOKUP($H$71,'RAF Basic data'!$D$26:$E$31,2,FALSE),VLOOKUP($H$73,'RAF Basic data'!$D$26:$E$31,2,FALSE),VLOOKUP($H$75,'RAF Basic data'!$D$26:$E$31,2,FALSE),VLOOKUP($H$77,'RAF Basic data'!$D$26:$E$31,2,FALSE),VLOOKUP($H$79,'RAF Basic data'!$D$26:$E$31,2,FALSE),VLOOKUP($H$81,'RAF Basic data'!$D$26:$E$31,2,FALSE),VLOOKUP($H$83,'RAF Basic data'!$D$26:$E$31,2,FALSE))</f>
        <v>3</v>
      </c>
      <c r="R63" s="42" t="s">
        <v>290</v>
      </c>
      <c r="S63" s="40"/>
      <c r="T63" s="40"/>
    </row>
    <row r="64" spans="1:20" s="10" customFormat="1" ht="3" customHeight="1" x14ac:dyDescent="0.2">
      <c r="A64" s="125"/>
      <c r="B64" s="149"/>
      <c r="C64" s="149"/>
      <c r="D64" s="149"/>
      <c r="E64" s="149"/>
      <c r="F64" s="149"/>
      <c r="G64" s="149"/>
      <c r="H64" s="149"/>
      <c r="I64" s="149"/>
      <c r="J64" s="149"/>
      <c r="K64" s="149"/>
      <c r="L64" s="149"/>
      <c r="M64" s="149"/>
      <c r="N64" s="149"/>
      <c r="O64" s="14"/>
      <c r="P64" s="126"/>
      <c r="Q64" s="126"/>
      <c r="R64" s="126"/>
      <c r="S64" s="126"/>
      <c r="T64" s="126"/>
    </row>
    <row r="65" spans="1:19" s="10" customFormat="1" ht="12.75" customHeight="1" x14ac:dyDescent="0.2">
      <c r="A65" s="125"/>
      <c r="B65" s="149"/>
      <c r="C65" s="25"/>
      <c r="D65" s="149"/>
      <c r="E65" s="149"/>
      <c r="F65" s="149"/>
      <c r="G65" s="149"/>
      <c r="H65" s="153" t="s">
        <v>11</v>
      </c>
      <c r="I65" s="149"/>
      <c r="J65" s="149"/>
      <c r="K65" s="149"/>
      <c r="L65" s="149"/>
      <c r="M65" s="149"/>
      <c r="N65" s="149"/>
      <c r="O65" s="14"/>
      <c r="P65" s="126"/>
      <c r="Q65" s="126"/>
      <c r="R65" s="126"/>
      <c r="S65" s="126"/>
    </row>
    <row r="66" spans="1:19" s="40" customFormat="1" ht="12.75" customHeight="1" x14ac:dyDescent="0.15">
      <c r="A66" s="36"/>
      <c r="B66" s="149"/>
      <c r="C66" s="25"/>
      <c r="D66" s="149"/>
      <c r="E66" s="149"/>
      <c r="F66" s="153"/>
      <c r="G66" s="149"/>
      <c r="H66" s="153" t="s">
        <v>218</v>
      </c>
      <c r="I66" s="149"/>
      <c r="J66" s="152" t="s">
        <v>148</v>
      </c>
      <c r="K66" s="149"/>
      <c r="L66" s="149"/>
      <c r="M66" s="149"/>
      <c r="N66" s="35"/>
      <c r="O66" s="36"/>
    </row>
    <row r="67" spans="1:19" s="1" customFormat="1" ht="12.75" customHeight="1" x14ac:dyDescent="0.2">
      <c r="A67" s="2"/>
      <c r="B67" s="149"/>
      <c r="C67" s="43"/>
      <c r="D67" s="331" t="s">
        <v>291</v>
      </c>
      <c r="E67" s="331"/>
      <c r="F67" s="331"/>
      <c r="G67" s="149"/>
      <c r="H67" s="107" t="s">
        <v>2</v>
      </c>
      <c r="I67" s="149"/>
      <c r="J67" s="286" t="s">
        <v>12</v>
      </c>
      <c r="K67" s="287"/>
      <c r="L67" s="287"/>
      <c r="M67" s="287"/>
      <c r="N67" s="288"/>
      <c r="O67" s="36"/>
    </row>
    <row r="68" spans="1:19" s="1" customFormat="1" ht="12.75" customHeight="1" x14ac:dyDescent="0.2">
      <c r="A68" s="2"/>
      <c r="B68" s="149"/>
      <c r="C68" s="43"/>
      <c r="D68" s="44"/>
      <c r="E68" s="43"/>
      <c r="F68" s="45" t="s">
        <v>292</v>
      </c>
      <c r="G68" s="149"/>
      <c r="H68" s="33"/>
      <c r="I68" s="149"/>
      <c r="J68" s="292"/>
      <c r="K68" s="293"/>
      <c r="L68" s="293"/>
      <c r="M68" s="293"/>
      <c r="N68" s="294"/>
      <c r="O68" s="36"/>
    </row>
    <row r="69" spans="1:19" s="1" customFormat="1" ht="12.75" customHeight="1" x14ac:dyDescent="0.2">
      <c r="A69" s="2"/>
      <c r="B69" s="149"/>
      <c r="C69" s="43"/>
      <c r="D69" s="331" t="s">
        <v>293</v>
      </c>
      <c r="E69" s="331"/>
      <c r="F69" s="331"/>
      <c r="G69" s="149"/>
      <c r="H69" s="107" t="s">
        <v>2</v>
      </c>
      <c r="I69" s="149"/>
      <c r="J69" s="286" t="s">
        <v>12</v>
      </c>
      <c r="K69" s="287"/>
      <c r="L69" s="287"/>
      <c r="M69" s="287"/>
      <c r="N69" s="288"/>
      <c r="O69" s="36"/>
    </row>
    <row r="70" spans="1:19" s="1" customFormat="1" ht="12.75" customHeight="1" x14ac:dyDescent="0.2">
      <c r="A70" s="2"/>
      <c r="B70" s="149"/>
      <c r="C70" s="25"/>
      <c r="D70" s="44"/>
      <c r="E70" s="43"/>
      <c r="F70" s="45" t="s">
        <v>294</v>
      </c>
      <c r="G70" s="149"/>
      <c r="H70" s="33"/>
      <c r="I70" s="149"/>
      <c r="J70" s="292"/>
      <c r="K70" s="293"/>
      <c r="L70" s="293"/>
      <c r="M70" s="293"/>
      <c r="N70" s="294"/>
      <c r="O70" s="36"/>
    </row>
    <row r="71" spans="1:19" s="1" customFormat="1" ht="12.75" customHeight="1" x14ac:dyDescent="0.2">
      <c r="A71" s="2"/>
      <c r="B71" s="149"/>
      <c r="C71" s="43"/>
      <c r="D71" s="331" t="s">
        <v>295</v>
      </c>
      <c r="E71" s="331"/>
      <c r="F71" s="331"/>
      <c r="G71" s="149"/>
      <c r="H71" s="107" t="s">
        <v>2</v>
      </c>
      <c r="I71" s="149"/>
      <c r="J71" s="286" t="s">
        <v>12</v>
      </c>
      <c r="K71" s="287"/>
      <c r="L71" s="287"/>
      <c r="M71" s="287"/>
      <c r="N71" s="288"/>
      <c r="O71" s="36"/>
      <c r="S71" s="82"/>
    </row>
    <row r="72" spans="1:19" s="1" customFormat="1" ht="12.75" customHeight="1" x14ac:dyDescent="0.2">
      <c r="A72" s="2"/>
      <c r="B72" s="149"/>
      <c r="C72" s="43"/>
      <c r="D72" s="44"/>
      <c r="E72" s="43"/>
      <c r="F72" s="45" t="s">
        <v>296</v>
      </c>
      <c r="G72" s="149"/>
      <c r="H72" s="33"/>
      <c r="I72" s="149"/>
      <c r="J72" s="292"/>
      <c r="K72" s="293"/>
      <c r="L72" s="293"/>
      <c r="M72" s="293"/>
      <c r="N72" s="294"/>
      <c r="O72" s="36"/>
    </row>
    <row r="73" spans="1:19" s="1" customFormat="1" ht="12.75" customHeight="1" x14ac:dyDescent="0.2">
      <c r="A73" s="2"/>
      <c r="B73" s="149"/>
      <c r="C73" s="43"/>
      <c r="D73" s="331" t="s">
        <v>297</v>
      </c>
      <c r="E73" s="331"/>
      <c r="F73" s="331"/>
      <c r="G73" s="149"/>
      <c r="H73" s="107" t="s">
        <v>40</v>
      </c>
      <c r="I73" s="149"/>
      <c r="J73" s="286" t="s">
        <v>298</v>
      </c>
      <c r="K73" s="287"/>
      <c r="L73" s="287"/>
      <c r="M73" s="287"/>
      <c r="N73" s="288"/>
      <c r="O73" s="36"/>
    </row>
    <row r="74" spans="1:19" s="1" customFormat="1" ht="12.75" customHeight="1" x14ac:dyDescent="0.2">
      <c r="A74" s="2"/>
      <c r="B74" s="149"/>
      <c r="C74" s="25"/>
      <c r="D74" s="44"/>
      <c r="E74" s="43"/>
      <c r="F74" s="45" t="s">
        <v>299</v>
      </c>
      <c r="G74" s="149"/>
      <c r="H74" s="33"/>
      <c r="I74" s="149"/>
      <c r="J74" s="292"/>
      <c r="K74" s="293"/>
      <c r="L74" s="293"/>
      <c r="M74" s="293"/>
      <c r="N74" s="294"/>
      <c r="O74" s="36"/>
    </row>
    <row r="75" spans="1:19" s="1" customFormat="1" ht="12.75" customHeight="1" x14ac:dyDescent="0.2">
      <c r="A75" s="2"/>
      <c r="B75" s="149"/>
      <c r="C75" s="43"/>
      <c r="D75" s="331" t="s">
        <v>300</v>
      </c>
      <c r="E75" s="331"/>
      <c r="F75" s="331"/>
      <c r="G75" s="149"/>
      <c r="H75" s="107" t="s">
        <v>2</v>
      </c>
      <c r="I75" s="149"/>
      <c r="J75" s="286" t="s">
        <v>12</v>
      </c>
      <c r="K75" s="287"/>
      <c r="L75" s="287"/>
      <c r="M75" s="287"/>
      <c r="N75" s="288"/>
      <c r="O75" s="36"/>
    </row>
    <row r="76" spans="1:19" s="1" customFormat="1" ht="12.75" customHeight="1" x14ac:dyDescent="0.2">
      <c r="A76" s="2"/>
      <c r="B76" s="149"/>
      <c r="C76" s="43"/>
      <c r="D76" s="44"/>
      <c r="E76" s="43"/>
      <c r="F76" s="45" t="s">
        <v>301</v>
      </c>
      <c r="G76" s="149"/>
      <c r="H76" s="33"/>
      <c r="I76" s="149"/>
      <c r="J76" s="292"/>
      <c r="K76" s="293"/>
      <c r="L76" s="293"/>
      <c r="M76" s="293"/>
      <c r="N76" s="294"/>
      <c r="O76" s="36"/>
    </row>
    <row r="77" spans="1:19" s="1" customFormat="1" ht="12.75" customHeight="1" x14ac:dyDescent="0.2">
      <c r="A77" s="2"/>
      <c r="B77" s="149"/>
      <c r="C77" s="43"/>
      <c r="D77" s="331" t="s">
        <v>302</v>
      </c>
      <c r="E77" s="331"/>
      <c r="F77" s="331"/>
      <c r="G77" s="149"/>
      <c r="H77" s="107" t="s">
        <v>2</v>
      </c>
      <c r="I77" s="149"/>
      <c r="J77" s="286" t="s">
        <v>12</v>
      </c>
      <c r="K77" s="287"/>
      <c r="L77" s="287"/>
      <c r="M77" s="287"/>
      <c r="N77" s="288"/>
      <c r="O77" s="36"/>
    </row>
    <row r="78" spans="1:19" s="1" customFormat="1" ht="12.75" customHeight="1" x14ac:dyDescent="0.2">
      <c r="A78" s="2"/>
      <c r="B78" s="149"/>
      <c r="C78" s="25"/>
      <c r="D78" s="44"/>
      <c r="E78" s="43"/>
      <c r="F78" s="45" t="s">
        <v>303</v>
      </c>
      <c r="G78" s="149"/>
      <c r="H78" s="33"/>
      <c r="I78" s="149"/>
      <c r="J78" s="292"/>
      <c r="K78" s="293"/>
      <c r="L78" s="293"/>
      <c r="M78" s="293"/>
      <c r="N78" s="294"/>
      <c r="O78" s="36"/>
    </row>
    <row r="79" spans="1:19" s="1" customFormat="1" ht="12.75" customHeight="1" x14ac:dyDescent="0.2">
      <c r="A79" s="2"/>
      <c r="B79" s="149"/>
      <c r="C79" s="43"/>
      <c r="D79" s="331" t="s">
        <v>304</v>
      </c>
      <c r="E79" s="331"/>
      <c r="F79" s="331"/>
      <c r="G79" s="149"/>
      <c r="H79" s="107" t="s">
        <v>2</v>
      </c>
      <c r="I79" s="149"/>
      <c r="J79" s="286" t="s">
        <v>12</v>
      </c>
      <c r="K79" s="287"/>
      <c r="L79" s="287"/>
      <c r="M79" s="287"/>
      <c r="N79" s="288"/>
      <c r="O79" s="36"/>
    </row>
    <row r="80" spans="1:19" s="1" customFormat="1" ht="12.75" customHeight="1" x14ac:dyDescent="0.2">
      <c r="A80" s="2"/>
      <c r="B80" s="149"/>
      <c r="C80" s="43"/>
      <c r="D80" s="149"/>
      <c r="E80" s="43"/>
      <c r="F80" s="45" t="s">
        <v>305</v>
      </c>
      <c r="G80" s="149"/>
      <c r="H80" s="33"/>
      <c r="I80" s="149"/>
      <c r="J80" s="292"/>
      <c r="K80" s="293"/>
      <c r="L80" s="293"/>
      <c r="M80" s="293"/>
      <c r="N80" s="294"/>
      <c r="O80" s="36"/>
    </row>
    <row r="81" spans="1:15" s="1" customFormat="1" ht="12.75" customHeight="1" x14ac:dyDescent="0.2">
      <c r="A81" s="2"/>
      <c r="B81" s="149"/>
      <c r="C81" s="43"/>
      <c r="D81" s="331" t="s">
        <v>306</v>
      </c>
      <c r="E81" s="331"/>
      <c r="F81" s="331"/>
      <c r="G81" s="149"/>
      <c r="H81" s="107" t="s">
        <v>40</v>
      </c>
      <c r="I81" s="149"/>
      <c r="J81" s="286" t="s">
        <v>307</v>
      </c>
      <c r="K81" s="287"/>
      <c r="L81" s="287"/>
      <c r="M81" s="287"/>
      <c r="N81" s="288"/>
      <c r="O81" s="36"/>
    </row>
    <row r="82" spans="1:15" s="1" customFormat="1" ht="12.75" customHeight="1" x14ac:dyDescent="0.2">
      <c r="A82" s="2"/>
      <c r="B82" s="149"/>
      <c r="C82" s="25"/>
      <c r="D82" s="149"/>
      <c r="E82" s="43"/>
      <c r="F82" s="45" t="s">
        <v>308</v>
      </c>
      <c r="G82" s="149"/>
      <c r="H82" s="33"/>
      <c r="I82" s="149"/>
      <c r="J82" s="292"/>
      <c r="K82" s="293"/>
      <c r="L82" s="293"/>
      <c r="M82" s="293"/>
      <c r="N82" s="294"/>
      <c r="O82" s="36"/>
    </row>
    <row r="83" spans="1:15" s="1" customFormat="1" ht="12.75" customHeight="1" x14ac:dyDescent="0.2">
      <c r="A83" s="2"/>
      <c r="B83" s="149"/>
      <c r="C83" s="43"/>
      <c r="D83" s="331" t="s">
        <v>309</v>
      </c>
      <c r="E83" s="331"/>
      <c r="F83" s="331"/>
      <c r="G83" s="149"/>
      <c r="H83" s="107" t="s">
        <v>2</v>
      </c>
      <c r="I83" s="149"/>
      <c r="J83" s="286" t="s">
        <v>12</v>
      </c>
      <c r="K83" s="287"/>
      <c r="L83" s="287"/>
      <c r="M83" s="287"/>
      <c r="N83" s="288"/>
      <c r="O83" s="36"/>
    </row>
    <row r="84" spans="1:15" s="1" customFormat="1" ht="12.75" customHeight="1" x14ac:dyDescent="0.2">
      <c r="A84" s="2" t="s">
        <v>310</v>
      </c>
      <c r="B84" s="149"/>
      <c r="C84" s="25"/>
      <c r="D84" s="63"/>
      <c r="E84" s="43"/>
      <c r="F84" s="64"/>
      <c r="G84" s="149"/>
      <c r="H84" s="33"/>
      <c r="I84" s="149"/>
      <c r="J84" s="292"/>
      <c r="K84" s="293"/>
      <c r="L84" s="293"/>
      <c r="M84" s="293"/>
      <c r="N84" s="294"/>
      <c r="O84" s="36"/>
    </row>
    <row r="85" spans="1:15" s="40" customFormat="1" ht="3" customHeight="1" x14ac:dyDescent="0.15">
      <c r="A85" s="36"/>
      <c r="B85" s="149"/>
      <c r="C85" s="149"/>
      <c r="D85" s="149"/>
      <c r="E85" s="149"/>
      <c r="F85" s="149"/>
      <c r="G85" s="149"/>
      <c r="H85" s="33"/>
      <c r="I85" s="149"/>
      <c r="J85" s="149"/>
      <c r="K85" s="149"/>
      <c r="L85" s="149"/>
      <c r="M85" s="149"/>
      <c r="N85" s="35"/>
      <c r="O85" s="36"/>
    </row>
    <row r="86" spans="1:15" s="40" customFormat="1" ht="3" customHeight="1" x14ac:dyDescent="0.15">
      <c r="A86" s="36"/>
      <c r="B86" s="149"/>
      <c r="C86" s="149"/>
      <c r="D86" s="149"/>
      <c r="E86" s="149"/>
      <c r="F86" s="149"/>
      <c r="G86" s="149"/>
      <c r="H86" s="33"/>
      <c r="I86" s="149"/>
      <c r="J86" s="149"/>
      <c r="K86" s="149"/>
      <c r="L86" s="149"/>
      <c r="M86" s="149"/>
      <c r="N86" s="35"/>
      <c r="O86" s="36"/>
    </row>
    <row r="87" spans="1:15" s="10" customFormat="1" ht="12.75" customHeight="1" x14ac:dyDescent="0.2">
      <c r="A87" s="125"/>
      <c r="B87" s="149"/>
      <c r="C87" s="149"/>
      <c r="D87" s="15" t="s">
        <v>187</v>
      </c>
      <c r="E87" s="149"/>
      <c r="F87" s="286" t="s">
        <v>12</v>
      </c>
      <c r="G87" s="287"/>
      <c r="H87" s="287"/>
      <c r="I87" s="287"/>
      <c r="J87" s="287"/>
      <c r="K87" s="287"/>
      <c r="L87" s="287"/>
      <c r="M87" s="287"/>
      <c r="N87" s="288"/>
      <c r="O87" s="14"/>
    </row>
    <row r="88" spans="1:15" s="10" customFormat="1" ht="12.75" customHeight="1" x14ac:dyDescent="0.2">
      <c r="A88" s="125"/>
      <c r="B88" s="149"/>
      <c r="C88" s="149"/>
      <c r="D88" s="149"/>
      <c r="E88" s="149"/>
      <c r="F88" s="292"/>
      <c r="G88" s="293"/>
      <c r="H88" s="293"/>
      <c r="I88" s="293"/>
      <c r="J88" s="293"/>
      <c r="K88" s="293"/>
      <c r="L88" s="293"/>
      <c r="M88" s="293"/>
      <c r="N88" s="294"/>
      <c r="O88" s="14"/>
    </row>
    <row r="89" spans="1:15" s="6" customFormat="1" ht="3" customHeight="1" x14ac:dyDescent="0.15">
      <c r="A89" s="127"/>
      <c r="B89" s="127"/>
      <c r="C89" s="127"/>
      <c r="D89" s="80"/>
      <c r="E89" s="128"/>
      <c r="F89" s="129"/>
      <c r="G89" s="127"/>
      <c r="H89" s="127"/>
      <c r="I89" s="11"/>
      <c r="J89" s="127"/>
      <c r="K89" s="127"/>
      <c r="L89" s="127"/>
      <c r="M89" s="127"/>
      <c r="N89" s="127"/>
      <c r="O89" s="127"/>
    </row>
    <row r="90" spans="1:15" s="10" customFormat="1" ht="18" customHeight="1" x14ac:dyDescent="0.2">
      <c r="A90" s="125"/>
      <c r="B90" s="295" t="s">
        <v>186</v>
      </c>
      <c r="C90" s="296"/>
      <c r="D90" s="296"/>
      <c r="E90" s="296"/>
      <c r="F90" s="296"/>
      <c r="G90" s="296"/>
      <c r="H90" s="296"/>
      <c r="I90" s="296"/>
      <c r="J90" s="296"/>
      <c r="K90" s="296"/>
      <c r="L90" s="296"/>
      <c r="M90" s="296"/>
      <c r="N90" s="297"/>
      <c r="O90" s="125"/>
    </row>
    <row r="91" spans="1:15" s="10" customFormat="1" ht="3" customHeight="1" x14ac:dyDescent="0.2">
      <c r="A91" s="125"/>
      <c r="B91" s="149"/>
      <c r="C91" s="149"/>
      <c r="D91" s="149"/>
      <c r="E91" s="149"/>
      <c r="F91" s="149"/>
      <c r="G91" s="149"/>
      <c r="H91" s="149"/>
      <c r="I91" s="149"/>
      <c r="J91" s="149"/>
      <c r="K91" s="149"/>
      <c r="L91" s="149"/>
      <c r="M91" s="149"/>
      <c r="N91" s="149"/>
      <c r="O91" s="14"/>
    </row>
    <row r="92" spans="1:15" s="10" customFormat="1" ht="12.75" customHeight="1" x14ac:dyDescent="0.2">
      <c r="A92" s="125"/>
      <c r="B92" s="149"/>
      <c r="C92" s="149"/>
      <c r="D92" s="15" t="s">
        <v>187</v>
      </c>
      <c r="E92" s="149"/>
      <c r="F92" s="286" t="s">
        <v>12</v>
      </c>
      <c r="G92" s="287"/>
      <c r="H92" s="287"/>
      <c r="I92" s="287"/>
      <c r="J92" s="287"/>
      <c r="K92" s="287"/>
      <c r="L92" s="287"/>
      <c r="M92" s="287"/>
      <c r="N92" s="288"/>
      <c r="O92" s="14"/>
    </row>
    <row r="93" spans="1:15" s="10" customFormat="1" ht="12.75" customHeight="1" x14ac:dyDescent="0.2">
      <c r="A93" s="125"/>
      <c r="B93" s="149"/>
      <c r="C93" s="149"/>
      <c r="D93" s="149"/>
      <c r="E93" s="149"/>
      <c r="F93" s="292"/>
      <c r="G93" s="293"/>
      <c r="H93" s="293"/>
      <c r="I93" s="293"/>
      <c r="J93" s="293"/>
      <c r="K93" s="293"/>
      <c r="L93" s="293"/>
      <c r="M93" s="293"/>
      <c r="N93" s="294"/>
      <c r="O93" s="14"/>
    </row>
    <row r="94" spans="1:15" s="6" customFormat="1" ht="3" customHeight="1" x14ac:dyDescent="0.15">
      <c r="A94" s="127"/>
      <c r="B94" s="127"/>
      <c r="C94" s="127"/>
      <c r="D94" s="80"/>
      <c r="E94" s="128"/>
      <c r="F94" s="129"/>
      <c r="G94" s="127"/>
      <c r="H94" s="127"/>
      <c r="I94" s="11"/>
      <c r="J94" s="127"/>
      <c r="K94" s="127"/>
      <c r="L94" s="127"/>
      <c r="M94" s="127"/>
      <c r="N94" s="127"/>
      <c r="O94" s="127"/>
    </row>
    <row r="95" spans="1:15" s="5" customFormat="1" ht="30" customHeight="1" x14ac:dyDescent="0.15">
      <c r="A95" s="4"/>
      <c r="B95" s="298" t="s">
        <v>188</v>
      </c>
      <c r="C95" s="299"/>
      <c r="D95" s="299"/>
      <c r="E95" s="299"/>
      <c r="F95" s="299"/>
      <c r="G95" s="299"/>
      <c r="H95" s="299"/>
      <c r="I95" s="299"/>
      <c r="J95" s="299"/>
      <c r="K95" s="299"/>
      <c r="L95" s="299"/>
      <c r="M95" s="299"/>
      <c r="N95" s="300"/>
      <c r="O95" s="4"/>
    </row>
    <row r="96" spans="1:15" ht="3" customHeight="1" x14ac:dyDescent="0.2">
      <c r="A96" s="127"/>
      <c r="B96" s="127"/>
      <c r="C96" s="127"/>
      <c r="D96" s="131"/>
      <c r="E96" s="132"/>
      <c r="F96" s="131"/>
      <c r="G96" s="131"/>
      <c r="H96" s="131"/>
      <c r="I96" s="131"/>
      <c r="J96" s="131"/>
      <c r="K96" s="131"/>
      <c r="L96" s="131"/>
      <c r="M96" s="131"/>
      <c r="N96" s="133"/>
      <c r="O96" s="119"/>
    </row>
    <row r="97" spans="1:13" x14ac:dyDescent="0.2">
      <c r="A97" s="130"/>
      <c r="B97" s="130"/>
      <c r="C97" s="130"/>
      <c r="D97" s="130"/>
      <c r="E97" s="134"/>
      <c r="F97" s="130"/>
      <c r="G97" s="130"/>
      <c r="H97" s="130"/>
      <c r="I97" s="130"/>
      <c r="J97" s="130"/>
      <c r="K97" s="130"/>
      <c r="L97" s="130"/>
      <c r="M97" s="130"/>
    </row>
    <row r="98" spans="1:13" x14ac:dyDescent="0.2">
      <c r="A98" s="130"/>
      <c r="B98" s="130"/>
      <c r="C98" s="130"/>
      <c r="D98" s="130"/>
      <c r="E98" s="134"/>
      <c r="F98" s="130"/>
      <c r="G98" s="130"/>
      <c r="H98" s="130"/>
      <c r="I98" s="130"/>
      <c r="J98" s="130"/>
      <c r="K98" s="130"/>
      <c r="L98" s="130"/>
      <c r="M98" s="130"/>
    </row>
    <row r="99" spans="1:13" x14ac:dyDescent="0.2">
      <c r="A99" s="130"/>
      <c r="B99" s="130"/>
      <c r="C99" s="130"/>
      <c r="D99" s="130"/>
      <c r="E99" s="134"/>
      <c r="F99" s="130"/>
      <c r="G99" s="130"/>
      <c r="H99" s="130"/>
      <c r="I99" s="130"/>
      <c r="J99" s="130"/>
      <c r="K99" s="130"/>
      <c r="L99" s="130"/>
      <c r="M99" s="130"/>
    </row>
    <row r="100" spans="1:13" x14ac:dyDescent="0.2">
      <c r="A100" s="130"/>
      <c r="B100" s="130"/>
      <c r="C100" s="130"/>
      <c r="D100" s="130"/>
      <c r="E100" s="134"/>
      <c r="F100" s="130"/>
      <c r="G100" s="130"/>
      <c r="H100" s="130"/>
      <c r="I100" s="130"/>
      <c r="J100" s="130"/>
      <c r="K100" s="130"/>
      <c r="L100" s="130"/>
      <c r="M100" s="130"/>
    </row>
    <row r="101" spans="1:13" x14ac:dyDescent="0.2">
      <c r="A101" s="130"/>
      <c r="B101" s="130"/>
      <c r="C101" s="130"/>
      <c r="D101" s="130"/>
      <c r="E101" s="134"/>
      <c r="F101" s="130"/>
      <c r="G101" s="130"/>
      <c r="H101" s="130"/>
      <c r="I101" s="130"/>
      <c r="J101" s="130"/>
      <c r="K101" s="130"/>
      <c r="L101" s="130"/>
      <c r="M101" s="130"/>
    </row>
    <row r="102" spans="1:13" x14ac:dyDescent="0.2">
      <c r="A102" s="130"/>
      <c r="B102" s="130"/>
      <c r="C102" s="130"/>
      <c r="D102" s="130"/>
      <c r="E102" s="134"/>
      <c r="F102" s="130"/>
      <c r="G102" s="130"/>
      <c r="H102" s="130"/>
      <c r="I102" s="130"/>
      <c r="J102" s="130"/>
      <c r="K102" s="130"/>
      <c r="L102" s="130"/>
      <c r="M102" s="130"/>
    </row>
    <row r="103" spans="1:13" x14ac:dyDescent="0.2">
      <c r="A103" s="130"/>
      <c r="B103" s="130"/>
      <c r="C103" s="130"/>
      <c r="D103" s="130"/>
      <c r="E103" s="134"/>
      <c r="F103" s="130"/>
      <c r="G103" s="130"/>
      <c r="H103" s="130"/>
      <c r="I103" s="130"/>
      <c r="J103" s="130"/>
      <c r="K103" s="130"/>
      <c r="L103" s="130"/>
      <c r="M103" s="130"/>
    </row>
    <row r="104" spans="1:13" x14ac:dyDescent="0.2">
      <c r="A104" s="130"/>
      <c r="B104" s="130"/>
      <c r="C104" s="130"/>
      <c r="D104" s="130"/>
      <c r="E104" s="134"/>
      <c r="F104" s="130"/>
      <c r="G104" s="130"/>
      <c r="H104" s="130"/>
      <c r="I104" s="130"/>
      <c r="J104" s="130"/>
      <c r="K104" s="130"/>
      <c r="L104" s="130"/>
      <c r="M104" s="130"/>
    </row>
    <row r="105" spans="1:13" x14ac:dyDescent="0.2">
      <c r="A105" s="130"/>
      <c r="B105" s="130"/>
      <c r="C105" s="130"/>
      <c r="D105" s="130"/>
      <c r="E105" s="134"/>
      <c r="F105" s="130"/>
      <c r="G105" s="130"/>
      <c r="H105" s="130"/>
      <c r="I105" s="130"/>
      <c r="J105" s="130"/>
      <c r="K105" s="130"/>
      <c r="L105" s="130"/>
      <c r="M105" s="130"/>
    </row>
    <row r="106" spans="1:13" x14ac:dyDescent="0.2">
      <c r="A106" s="130"/>
      <c r="B106" s="130"/>
      <c r="C106" s="130"/>
      <c r="D106" s="130"/>
      <c r="E106" s="134"/>
      <c r="F106" s="130"/>
      <c r="G106" s="130"/>
      <c r="H106" s="130"/>
      <c r="I106" s="130"/>
      <c r="J106" s="130"/>
      <c r="K106" s="130"/>
      <c r="L106" s="130"/>
      <c r="M106" s="130"/>
    </row>
    <row r="107" spans="1:13" x14ac:dyDescent="0.2">
      <c r="A107" s="130"/>
      <c r="B107" s="130"/>
      <c r="C107" s="130"/>
      <c r="D107" s="130"/>
      <c r="E107" s="134"/>
      <c r="F107" s="130"/>
      <c r="G107" s="130"/>
      <c r="H107" s="130"/>
      <c r="I107" s="130"/>
      <c r="J107" s="130"/>
      <c r="K107" s="130"/>
      <c r="L107" s="130"/>
      <c r="M107" s="130"/>
    </row>
    <row r="108" spans="1:13" x14ac:dyDescent="0.2">
      <c r="A108" s="130"/>
      <c r="B108" s="130"/>
      <c r="C108" s="130"/>
      <c r="D108" s="130"/>
      <c r="E108" s="134"/>
      <c r="F108" s="130"/>
      <c r="G108" s="130"/>
      <c r="H108" s="130"/>
      <c r="I108" s="130"/>
      <c r="J108" s="130"/>
      <c r="K108" s="130"/>
      <c r="L108" s="130"/>
      <c r="M108" s="130"/>
    </row>
    <row r="109" spans="1:13" x14ac:dyDescent="0.2">
      <c r="A109" s="130"/>
      <c r="B109" s="130"/>
      <c r="C109" s="130"/>
      <c r="D109" s="130"/>
      <c r="E109" s="134"/>
      <c r="F109" s="130"/>
      <c r="G109" s="130"/>
      <c r="H109" s="130"/>
      <c r="I109" s="130"/>
      <c r="J109" s="130"/>
      <c r="K109" s="130"/>
      <c r="L109" s="130"/>
      <c r="M109" s="130"/>
    </row>
    <row r="110" spans="1:13" x14ac:dyDescent="0.2">
      <c r="A110" s="130"/>
      <c r="B110" s="130"/>
      <c r="C110" s="130"/>
      <c r="D110" s="130"/>
      <c r="E110" s="134"/>
      <c r="F110" s="130"/>
      <c r="G110" s="130"/>
      <c r="H110" s="130"/>
      <c r="I110" s="130"/>
      <c r="J110" s="130"/>
      <c r="K110" s="130"/>
      <c r="L110" s="130"/>
      <c r="M110" s="130"/>
    </row>
    <row r="111" spans="1:13" x14ac:dyDescent="0.2">
      <c r="A111" s="130"/>
      <c r="B111" s="130"/>
      <c r="C111" s="130"/>
      <c r="D111" s="130"/>
      <c r="E111" s="134"/>
      <c r="F111" s="130"/>
      <c r="G111" s="130"/>
      <c r="H111" s="130"/>
      <c r="I111" s="130"/>
      <c r="J111" s="130"/>
      <c r="K111" s="130"/>
      <c r="L111" s="130"/>
      <c r="M111" s="130"/>
    </row>
    <row r="112" spans="1:13" x14ac:dyDescent="0.2">
      <c r="A112" s="130"/>
      <c r="B112" s="130"/>
      <c r="C112" s="130"/>
      <c r="D112" s="130"/>
      <c r="E112" s="134"/>
      <c r="F112" s="130"/>
      <c r="G112" s="130"/>
      <c r="H112" s="130"/>
      <c r="I112" s="130"/>
      <c r="J112" s="130"/>
      <c r="K112" s="130"/>
      <c r="L112" s="130"/>
      <c r="M112" s="130"/>
    </row>
    <row r="113" spans="1:13" x14ac:dyDescent="0.2">
      <c r="A113" s="130"/>
      <c r="B113" s="130"/>
      <c r="C113" s="130"/>
      <c r="D113" s="130"/>
      <c r="E113" s="134"/>
      <c r="F113" s="130"/>
      <c r="G113" s="130"/>
      <c r="H113" s="130"/>
      <c r="I113" s="130"/>
      <c r="J113" s="130"/>
      <c r="K113" s="130"/>
      <c r="L113" s="130"/>
      <c r="M113" s="130"/>
    </row>
    <row r="114" spans="1:13" x14ac:dyDescent="0.2">
      <c r="A114" s="130"/>
      <c r="B114" s="130"/>
      <c r="C114" s="130"/>
      <c r="D114" s="130"/>
      <c r="E114" s="134"/>
      <c r="F114" s="130"/>
      <c r="G114" s="130"/>
      <c r="H114" s="130"/>
      <c r="I114" s="130"/>
      <c r="J114" s="130"/>
      <c r="K114" s="130"/>
      <c r="L114" s="130"/>
      <c r="M114" s="130"/>
    </row>
    <row r="115" spans="1:13" x14ac:dyDescent="0.2">
      <c r="A115" s="130"/>
      <c r="B115" s="130"/>
      <c r="C115" s="130"/>
      <c r="D115" s="130"/>
      <c r="E115" s="134"/>
      <c r="F115" s="130"/>
      <c r="G115" s="130"/>
      <c r="H115" s="130"/>
      <c r="I115" s="130"/>
      <c r="J115" s="130"/>
      <c r="K115" s="130"/>
      <c r="L115" s="130"/>
      <c r="M115" s="130"/>
    </row>
  </sheetData>
  <sheetProtection selectLockedCells="1"/>
  <mergeCells count="53">
    <mergeCell ref="B95:N95"/>
    <mergeCell ref="B90:N90"/>
    <mergeCell ref="F92:N93"/>
    <mergeCell ref="D77:F77"/>
    <mergeCell ref="D79:F79"/>
    <mergeCell ref="D81:F81"/>
    <mergeCell ref="D83:F83"/>
    <mergeCell ref="F87:N88"/>
    <mergeCell ref="J77:N78"/>
    <mergeCell ref="J79:N80"/>
    <mergeCell ref="J81:N82"/>
    <mergeCell ref="J83:N84"/>
    <mergeCell ref="J41:N42"/>
    <mergeCell ref="D41:F41"/>
    <mergeCell ref="J73:N74"/>
    <mergeCell ref="B63:J63"/>
    <mergeCell ref="D73:F73"/>
    <mergeCell ref="D69:F69"/>
    <mergeCell ref="D71:F71"/>
    <mergeCell ref="F44:N45"/>
    <mergeCell ref="B47:J47"/>
    <mergeCell ref="D54:F54"/>
    <mergeCell ref="J54:N55"/>
    <mergeCell ref="D56:F56"/>
    <mergeCell ref="D52:F52"/>
    <mergeCell ref="J52:N53"/>
    <mergeCell ref="B2:N2"/>
    <mergeCell ref="B4:J4"/>
    <mergeCell ref="D9:F12"/>
    <mergeCell ref="H9:N12"/>
    <mergeCell ref="B14:J14"/>
    <mergeCell ref="J75:N76"/>
    <mergeCell ref="D67:F67"/>
    <mergeCell ref="J67:N68"/>
    <mergeCell ref="J69:N70"/>
    <mergeCell ref="J71:N72"/>
    <mergeCell ref="D75:F75"/>
    <mergeCell ref="D23:F23"/>
    <mergeCell ref="J23:N24"/>
    <mergeCell ref="J19:N20"/>
    <mergeCell ref="J56:N57"/>
    <mergeCell ref="F59:N61"/>
    <mergeCell ref="D19:F19"/>
    <mergeCell ref="D21:F21"/>
    <mergeCell ref="D25:F25"/>
    <mergeCell ref="D27:F27"/>
    <mergeCell ref="D39:F39"/>
    <mergeCell ref="J21:N22"/>
    <mergeCell ref="J25:N26"/>
    <mergeCell ref="J27:N28"/>
    <mergeCell ref="F30:N32"/>
    <mergeCell ref="B34:J34"/>
    <mergeCell ref="J39:N40"/>
  </mergeCells>
  <conditionalFormatting sqref="N14">
    <cfRule type="containsText" dxfId="64" priority="26" operator="containsText" text="None">
      <formula>NOT(ISERROR(SEARCH("None",N14)))</formula>
    </cfRule>
    <cfRule type="containsText" dxfId="63" priority="27" operator="containsText" text="Limited">
      <formula>NOT(ISERROR(SEARCH("Limited",N14)))</formula>
    </cfRule>
    <cfRule type="containsText" dxfId="62" priority="28" operator="containsText" text="Moderate">
      <formula>NOT(ISERROR(SEARCH("Moderate",N14)))</formula>
    </cfRule>
    <cfRule type="containsText" dxfId="61" priority="29" operator="containsText" text="Considerable">
      <formula>NOT(ISERROR(SEARCH("Considerable",N14)))</formula>
    </cfRule>
    <cfRule type="containsText" dxfId="60" priority="30" operator="containsText" text="Great">
      <formula>NOT(ISERROR(SEARCH("Great",N14)))</formula>
    </cfRule>
  </conditionalFormatting>
  <conditionalFormatting sqref="N4">
    <cfRule type="containsText" dxfId="59" priority="20" operator="containsText" text="None">
      <formula>NOT(ISERROR(SEARCH("None",N4)))</formula>
    </cfRule>
    <cfRule type="containsText" dxfId="58" priority="21" operator="containsText" text="Limited">
      <formula>NOT(ISERROR(SEARCH("Limited",N4)))</formula>
    </cfRule>
    <cfRule type="containsText" dxfId="57" priority="22" operator="containsText" text="Moderate">
      <formula>NOT(ISERROR(SEARCH("Moderate",N4)))</formula>
    </cfRule>
    <cfRule type="containsText" dxfId="56" priority="23" operator="containsText" text="Considerable">
      <formula>NOT(ISERROR(SEARCH("Considerable",N4)))</formula>
    </cfRule>
    <cfRule type="containsText" dxfId="55" priority="24" operator="containsText" text="Great">
      <formula>NOT(ISERROR(SEARCH("Great",N4)))</formula>
    </cfRule>
  </conditionalFormatting>
  <conditionalFormatting sqref="N34">
    <cfRule type="containsText" dxfId="54" priority="14" operator="containsText" text="None">
      <formula>NOT(ISERROR(SEARCH("None",N34)))</formula>
    </cfRule>
    <cfRule type="containsText" dxfId="53" priority="15" operator="containsText" text="Limited">
      <formula>NOT(ISERROR(SEARCH("Limited",N34)))</formula>
    </cfRule>
    <cfRule type="containsText" dxfId="52" priority="16" operator="containsText" text="Moderate">
      <formula>NOT(ISERROR(SEARCH("Moderate",N34)))</formula>
    </cfRule>
    <cfRule type="containsText" dxfId="51" priority="17" operator="containsText" text="Considerable">
      <formula>NOT(ISERROR(SEARCH("Considerable",N34)))</formula>
    </cfRule>
    <cfRule type="containsText" dxfId="50" priority="18" operator="containsText" text="Great">
      <formula>NOT(ISERROR(SEARCH("Great",N34)))</formula>
    </cfRule>
  </conditionalFormatting>
  <conditionalFormatting sqref="N47">
    <cfRule type="containsText" dxfId="49" priority="8" operator="containsText" text="None">
      <formula>NOT(ISERROR(SEARCH("None",N47)))</formula>
    </cfRule>
    <cfRule type="containsText" dxfId="48" priority="9" operator="containsText" text="Limited">
      <formula>NOT(ISERROR(SEARCH("Limited",N47)))</formula>
    </cfRule>
    <cfRule type="containsText" dxfId="47" priority="10" operator="containsText" text="Moderate">
      <formula>NOT(ISERROR(SEARCH("Moderate",N47)))</formula>
    </cfRule>
    <cfRule type="containsText" dxfId="46" priority="11" operator="containsText" text="Considerable">
      <formula>NOT(ISERROR(SEARCH("Considerable",N47)))</formula>
    </cfRule>
    <cfRule type="containsText" dxfId="45" priority="12" operator="containsText" text="Great">
      <formula>NOT(ISERROR(SEARCH("Great",N47)))</formula>
    </cfRule>
  </conditionalFormatting>
  <conditionalFormatting sqref="N63">
    <cfRule type="containsText" dxfId="44" priority="2" operator="containsText" text="None">
      <formula>NOT(ISERROR(SEARCH("None",N63)))</formula>
    </cfRule>
    <cfRule type="containsText" dxfId="43" priority="3" operator="containsText" text="Limited">
      <formula>NOT(ISERROR(SEARCH("Limited",N63)))</formula>
    </cfRule>
    <cfRule type="containsText" dxfId="42" priority="4" operator="containsText" text="Moderate">
      <formula>NOT(ISERROR(SEARCH("Moderate",N63)))</formula>
    </cfRule>
    <cfRule type="containsText" dxfId="41" priority="5" operator="containsText" text="Considerable">
      <formula>NOT(ISERROR(SEARCH("Considerable",N63)))</formula>
    </cfRule>
    <cfRule type="containsText" dxfId="40" priority="6" operator="containsText" text="Great">
      <formula>NOT(ISERROR(SEARCH("Great",N63)))</formula>
    </cfRule>
  </conditionalFormatting>
  <dataValidations count="1">
    <dataValidation type="textLength" operator="lessThanOrEqual" allowBlank="1" showInputMessage="1" showErrorMessage="1" sqref="N46 N6 N13 N29 N8 N33 N17:N18 N62 N58 N85:N86 N43 N37:N38 N66 N50:N51" xr:uid="{323371B5-CD6C-472E-9CAD-4814808223D3}">
      <formula1>50</formula1>
    </dataValidation>
  </dataValidations>
  <pageMargins left="0.7" right="0.7" top="0.75" bottom="0.75" header="0.3" footer="0.3"/>
  <pageSetup paperSize="8"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5" stopIfTrue="1" operator="containsText" id="{AD948D35-C7BA-4830-902E-159EA6BA5262}">
            <xm:f>NOT(ISERROR(SEARCH("~-",N14)))</xm:f>
            <xm:f>"~-"</xm:f>
            <x14:dxf>
              <fill>
                <patternFill>
                  <bgColor theme="2" tint="-9.9948118533890809E-2"/>
                </patternFill>
              </fill>
            </x14:dxf>
          </x14:cfRule>
          <xm:sqref>N14</xm:sqref>
        </x14:conditionalFormatting>
        <x14:conditionalFormatting xmlns:xm="http://schemas.microsoft.com/office/excel/2006/main">
          <x14:cfRule type="containsText" priority="19" operator="containsText" id="{10C5AB82-AFFA-47B0-B89C-B14EC78AA555}">
            <xm:f>NOT(ISERROR(SEARCH("-",N4)))</xm:f>
            <xm:f>"-"</xm:f>
            <x14:dxf>
              <fill>
                <patternFill>
                  <bgColor theme="2" tint="-9.9948118533890809E-2"/>
                </patternFill>
              </fill>
            </x14:dxf>
          </x14:cfRule>
          <xm:sqref>N4</xm:sqref>
        </x14:conditionalFormatting>
        <x14:conditionalFormatting xmlns:xm="http://schemas.microsoft.com/office/excel/2006/main">
          <x14:cfRule type="containsText" priority="13" stopIfTrue="1" operator="containsText" id="{66CCA361-29CA-4E1C-B54D-21111642554C}">
            <xm:f>NOT(ISERROR(SEARCH("~-",N34)))</xm:f>
            <xm:f>"~-"</xm:f>
            <x14:dxf>
              <fill>
                <patternFill>
                  <bgColor theme="2" tint="-9.9948118533890809E-2"/>
                </patternFill>
              </fill>
            </x14:dxf>
          </x14:cfRule>
          <xm:sqref>N34</xm:sqref>
        </x14:conditionalFormatting>
        <x14:conditionalFormatting xmlns:xm="http://schemas.microsoft.com/office/excel/2006/main">
          <x14:cfRule type="containsText" priority="7" stopIfTrue="1" operator="containsText" id="{BC7A8DC1-2D9D-4649-BC9E-726C6B7043B1}">
            <xm:f>NOT(ISERROR(SEARCH("~-",N47)))</xm:f>
            <xm:f>"~-"</xm:f>
            <x14:dxf>
              <fill>
                <patternFill>
                  <bgColor theme="2" tint="-9.9948118533890809E-2"/>
                </patternFill>
              </fill>
            </x14:dxf>
          </x14:cfRule>
          <xm:sqref>N47</xm:sqref>
        </x14:conditionalFormatting>
        <x14:conditionalFormatting xmlns:xm="http://schemas.microsoft.com/office/excel/2006/main">
          <x14:cfRule type="containsText" priority="1" stopIfTrue="1" operator="containsText" id="{5DC3ED2F-FBF9-4A72-8FF3-976711D168AD}">
            <xm:f>NOT(ISERROR(SEARCH("~-",N63)))</xm:f>
            <xm:f>"~-"</xm:f>
            <x14:dxf>
              <fill>
                <patternFill>
                  <bgColor theme="2" tint="-9.9948118533890809E-2"/>
                </patternFill>
              </fill>
            </x14:dxf>
          </x14:cfRule>
          <xm:sqref>N63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68E8DD8-9C3F-410B-8208-3C430C941669}">
          <x14:formula1>
            <xm:f>'RAF Basic data'!$D$26:$D$31</xm:f>
          </x14:formula1>
          <xm:sqref>H19 H21 H23 H25 H27 H39 H41 H52 H54 H56 H67 H69 H71 H73 H75 H77 H79 H81 H83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B0AA9-238D-4DCB-BD1C-A126DA8BA3A7}">
  <sheetPr codeName="Sheet5">
    <tabColor theme="9" tint="-0.249977111117893"/>
  </sheetPr>
  <dimension ref="A1:T122"/>
  <sheetViews>
    <sheetView zoomScaleNormal="100" workbookViewId="0">
      <selection activeCell="Q45" sqref="Q45"/>
    </sheetView>
  </sheetViews>
  <sheetFormatPr baseColWidth="10" defaultColWidth="9.1640625" defaultRowHeight="15" x14ac:dyDescent="0.2"/>
  <cols>
    <col min="1" max="1" width="1.5" style="3" customWidth="1"/>
    <col min="2" max="3" width="3.5" style="3" customWidth="1"/>
    <col min="4" max="4" width="27.5" style="3" customWidth="1"/>
    <col min="5" max="5" width="1.5" style="13" customWidth="1"/>
    <col min="6" max="6" width="18.5" style="3" customWidth="1"/>
    <col min="7" max="7" width="1.5" style="3" customWidth="1"/>
    <col min="8" max="8" width="18.5" style="3" customWidth="1"/>
    <col min="9" max="9" width="1.5" style="3" customWidth="1"/>
    <col min="10" max="10" width="18.5" style="3" customWidth="1"/>
    <col min="11" max="11" width="1.5" style="3" customWidth="1"/>
    <col min="12" max="12" width="10.5" style="3" customWidth="1"/>
    <col min="13" max="13" width="1.5" style="3" customWidth="1"/>
    <col min="14" max="14" width="18.5" style="3" customWidth="1"/>
    <col min="15" max="15" width="1.5" style="3" customWidth="1"/>
    <col min="16" max="17" width="9.1640625" style="3" customWidth="1"/>
    <col min="18" max="16384" width="9.1640625" style="3"/>
  </cols>
  <sheetData>
    <row r="1" spans="1:20" ht="9" customHeight="1" x14ac:dyDescent="0.2">
      <c r="A1" s="119"/>
      <c r="B1" s="119"/>
      <c r="C1" s="119"/>
      <c r="D1" s="120"/>
      <c r="E1" s="121"/>
      <c r="F1" s="119"/>
      <c r="G1" s="119"/>
      <c r="H1" s="119"/>
      <c r="I1" s="119"/>
      <c r="J1" s="119"/>
      <c r="K1" s="119"/>
      <c r="L1" s="119"/>
      <c r="M1" s="119"/>
      <c r="N1" s="119"/>
      <c r="O1" s="119"/>
      <c r="P1" s="54"/>
      <c r="Q1" s="54"/>
      <c r="R1" s="54"/>
      <c r="S1" s="54"/>
      <c r="T1" s="54"/>
    </row>
    <row r="2" spans="1:20" s="5" customFormat="1" ht="30" customHeight="1" x14ac:dyDescent="0.15">
      <c r="A2" s="4"/>
      <c r="B2" s="306" t="s">
        <v>311</v>
      </c>
      <c r="C2" s="307"/>
      <c r="D2" s="307"/>
      <c r="E2" s="307"/>
      <c r="F2" s="307"/>
      <c r="G2" s="307"/>
      <c r="H2" s="307"/>
      <c r="I2" s="307"/>
      <c r="J2" s="307"/>
      <c r="K2" s="307"/>
      <c r="L2" s="307"/>
      <c r="M2" s="307"/>
      <c r="N2" s="308"/>
      <c r="O2" s="4"/>
    </row>
    <row r="3" spans="1:20" s="8" customFormat="1" ht="9" customHeight="1" thickBot="1" x14ac:dyDescent="0.25">
      <c r="A3" s="80"/>
      <c r="B3" s="80"/>
      <c r="C3" s="9"/>
      <c r="D3" s="122"/>
      <c r="E3" s="123"/>
      <c r="F3" s="80"/>
      <c r="G3" s="80"/>
      <c r="H3" s="80"/>
      <c r="I3" s="80"/>
      <c r="J3" s="80"/>
      <c r="K3" s="80"/>
      <c r="L3" s="80"/>
      <c r="M3" s="80"/>
      <c r="N3" s="80"/>
      <c r="O3" s="80"/>
      <c r="P3" s="124"/>
      <c r="Q3" s="124"/>
      <c r="R3" s="124"/>
      <c r="S3" s="124"/>
      <c r="T3" s="124"/>
    </row>
    <row r="4" spans="1:20" s="10" customFormat="1" ht="18" customHeight="1" thickBot="1" x14ac:dyDescent="0.25">
      <c r="A4" s="125"/>
      <c r="B4" s="295" t="s">
        <v>312</v>
      </c>
      <c r="C4" s="296"/>
      <c r="D4" s="296"/>
      <c r="E4" s="296"/>
      <c r="F4" s="296"/>
      <c r="G4" s="296"/>
      <c r="H4" s="296"/>
      <c r="I4" s="296"/>
      <c r="J4" s="297"/>
      <c r="K4" s="28"/>
      <c r="L4" s="29" t="s">
        <v>203</v>
      </c>
      <c r="M4" s="28"/>
      <c r="N4" s="105" t="str">
        <f>INDEX('RAF Basic data'!$D$11:$D$16, MATCH(ROUND(P4,0),'RAF Basic data'!$E$11:$E$16,0))</f>
        <v>Considerably</v>
      </c>
      <c r="O4" s="125"/>
      <c r="P4" s="52">
        <f>ROUND(AVERAGE(P11,P15,P20,P25,P29,P34,P39,P44,P48,P52,P56,P61,P65,P70,P74,P78,P82),1)</f>
        <v>3.6</v>
      </c>
      <c r="Q4" s="32" t="s">
        <v>313</v>
      </c>
      <c r="R4" s="126"/>
      <c r="S4" s="126"/>
      <c r="T4" s="126"/>
    </row>
    <row r="5" spans="1:20" s="10" customFormat="1" ht="9" customHeight="1" x14ac:dyDescent="0.2">
      <c r="A5" s="125"/>
      <c r="B5" s="149"/>
      <c r="C5" s="149"/>
      <c r="D5" s="149"/>
      <c r="E5" s="149"/>
      <c r="F5" s="149"/>
      <c r="G5" s="149"/>
      <c r="H5" s="149"/>
      <c r="I5" s="149"/>
      <c r="J5" s="149"/>
      <c r="K5" s="149"/>
      <c r="L5" s="149"/>
      <c r="M5" s="149"/>
      <c r="N5" s="149"/>
      <c r="O5" s="14"/>
      <c r="P5" s="126"/>
      <c r="Q5" s="126"/>
      <c r="R5" s="126"/>
      <c r="S5" s="126"/>
      <c r="T5" s="126"/>
    </row>
    <row r="6" spans="1:20" s="10" customFormat="1" ht="12.75" customHeight="1" x14ac:dyDescent="0.15">
      <c r="A6" s="125"/>
      <c r="B6" s="149"/>
      <c r="C6" s="31" t="s">
        <v>314</v>
      </c>
      <c r="D6" s="149"/>
      <c r="E6" s="149"/>
      <c r="F6" s="149"/>
      <c r="G6" s="149"/>
      <c r="H6" s="153"/>
      <c r="I6" s="149"/>
      <c r="J6" s="152"/>
      <c r="K6" s="149"/>
      <c r="L6" s="149"/>
      <c r="M6" s="149"/>
      <c r="N6" s="17"/>
      <c r="O6" s="14"/>
      <c r="P6" s="126"/>
      <c r="Q6" s="126"/>
      <c r="R6" s="126"/>
      <c r="S6" s="126"/>
      <c r="T6" s="126"/>
    </row>
    <row r="7" spans="1:20" s="10" customFormat="1" ht="3" customHeight="1" x14ac:dyDescent="0.15">
      <c r="A7" s="125"/>
      <c r="B7" s="149"/>
      <c r="C7" s="30"/>
      <c r="D7" s="149"/>
      <c r="E7" s="149"/>
      <c r="F7" s="149"/>
      <c r="G7" s="149"/>
      <c r="H7" s="153"/>
      <c r="I7" s="149"/>
      <c r="J7" s="152"/>
      <c r="K7" s="149"/>
      <c r="L7" s="149"/>
      <c r="M7" s="149"/>
      <c r="N7" s="17"/>
      <c r="O7" s="14"/>
      <c r="P7" s="126"/>
      <c r="Q7" s="126"/>
      <c r="R7" s="126"/>
      <c r="S7" s="126"/>
      <c r="T7" s="126"/>
    </row>
    <row r="8" spans="1:20" s="10" customFormat="1" ht="12.75" customHeight="1" x14ac:dyDescent="0.15">
      <c r="A8" s="125"/>
      <c r="B8" s="149"/>
      <c r="C8" s="149"/>
      <c r="D8" s="149"/>
      <c r="E8" s="149"/>
      <c r="F8" s="149"/>
      <c r="G8" s="149"/>
      <c r="H8" s="153" t="s">
        <v>315</v>
      </c>
      <c r="I8" s="149"/>
      <c r="J8" s="152"/>
      <c r="K8" s="149"/>
      <c r="L8" s="149"/>
      <c r="M8" s="149"/>
      <c r="N8" s="17"/>
      <c r="O8" s="14"/>
      <c r="P8" s="126"/>
      <c r="Q8" s="126"/>
      <c r="R8" s="53"/>
      <c r="S8" s="126"/>
      <c r="T8" s="126"/>
    </row>
    <row r="9" spans="1:20" s="10" customFormat="1" ht="12.75" customHeight="1" x14ac:dyDescent="0.2">
      <c r="A9" s="125"/>
      <c r="B9" s="149"/>
      <c r="C9" s="25"/>
      <c r="D9" s="149"/>
      <c r="E9" s="149"/>
      <c r="F9" s="149"/>
      <c r="G9" s="149"/>
      <c r="H9" s="153" t="s">
        <v>316</v>
      </c>
      <c r="I9" s="149"/>
      <c r="J9" s="152" t="s">
        <v>317</v>
      </c>
      <c r="K9" s="149"/>
      <c r="L9" s="149"/>
      <c r="M9" s="149"/>
      <c r="N9" s="17"/>
      <c r="O9" s="14"/>
      <c r="P9" s="126"/>
      <c r="Q9" s="126"/>
      <c r="R9"/>
      <c r="S9" s="126"/>
      <c r="T9" s="126"/>
    </row>
    <row r="10" spans="1:20" s="10" customFormat="1" ht="12.75" customHeight="1" x14ac:dyDescent="0.15">
      <c r="A10" s="125"/>
      <c r="B10" s="149"/>
      <c r="C10" s="25" t="s">
        <v>318</v>
      </c>
      <c r="D10" s="149"/>
      <c r="E10" s="149"/>
      <c r="F10" s="149"/>
      <c r="G10" s="149"/>
      <c r="H10" s="149"/>
      <c r="I10" s="149"/>
      <c r="J10" s="149"/>
      <c r="K10" s="149"/>
      <c r="L10" s="149"/>
      <c r="M10" s="149"/>
      <c r="N10" s="17"/>
      <c r="O10" s="14"/>
      <c r="P10" s="126"/>
      <c r="Q10" s="126"/>
      <c r="R10" s="126"/>
      <c r="S10" s="126"/>
      <c r="T10" s="126"/>
    </row>
    <row r="11" spans="1:20" s="10" customFormat="1" ht="12.75" customHeight="1" x14ac:dyDescent="0.2">
      <c r="A11" s="125"/>
      <c r="B11" s="149"/>
      <c r="C11" s="149"/>
      <c r="D11" s="332" t="s">
        <v>319</v>
      </c>
      <c r="E11" s="332"/>
      <c r="F11" s="332"/>
      <c r="G11" s="149"/>
      <c r="H11" s="107" t="s">
        <v>44</v>
      </c>
      <c r="I11" s="149"/>
      <c r="J11" s="286" t="s">
        <v>320</v>
      </c>
      <c r="K11" s="287"/>
      <c r="L11" s="287"/>
      <c r="M11" s="287"/>
      <c r="N11" s="288"/>
      <c r="O11" s="14"/>
      <c r="P11" s="46">
        <f>VLOOKUP(H11,'RAF Basic data'!$D$11:$E$16,2,FALSE)</f>
        <v>4</v>
      </c>
      <c r="Q11" s="126"/>
      <c r="R11" s="126"/>
      <c r="S11" s="126"/>
      <c r="T11" s="126"/>
    </row>
    <row r="12" spans="1:20" s="10" customFormat="1" ht="12.75" customHeight="1" x14ac:dyDescent="0.2">
      <c r="A12" s="125"/>
      <c r="B12" s="149"/>
      <c r="C12" s="149"/>
      <c r="D12" s="149"/>
      <c r="E12" s="149"/>
      <c r="F12" s="149"/>
      <c r="G12" s="149"/>
      <c r="H12" s="149"/>
      <c r="I12" s="149"/>
      <c r="J12" s="289"/>
      <c r="K12" s="290"/>
      <c r="L12" s="290"/>
      <c r="M12" s="290"/>
      <c r="N12" s="291"/>
      <c r="O12" s="14"/>
      <c r="P12" s="126"/>
      <c r="Q12" s="126"/>
      <c r="R12" s="126"/>
      <c r="S12" s="126"/>
      <c r="T12" s="126"/>
    </row>
    <row r="13" spans="1:20" s="10" customFormat="1" ht="12.75" customHeight="1" x14ac:dyDescent="0.2">
      <c r="A13" s="125"/>
      <c r="B13" s="149"/>
      <c r="C13" s="149"/>
      <c r="D13" s="149"/>
      <c r="E13" s="149"/>
      <c r="F13" s="149"/>
      <c r="G13" s="149"/>
      <c r="H13" s="149"/>
      <c r="I13" s="149"/>
      <c r="J13" s="292"/>
      <c r="K13" s="293"/>
      <c r="L13" s="293"/>
      <c r="M13" s="293"/>
      <c r="N13" s="294"/>
      <c r="O13" s="14"/>
      <c r="P13" s="126"/>
      <c r="Q13" s="126"/>
      <c r="R13" s="126"/>
      <c r="S13" s="126"/>
      <c r="T13" s="126"/>
    </row>
    <row r="14" spans="1:20" s="10" customFormat="1" ht="3" customHeight="1" x14ac:dyDescent="0.15">
      <c r="A14" s="125"/>
      <c r="B14" s="149"/>
      <c r="C14" s="149"/>
      <c r="D14" s="149"/>
      <c r="E14" s="149"/>
      <c r="F14" s="149"/>
      <c r="G14" s="149"/>
      <c r="H14" s="149"/>
      <c r="I14" s="149"/>
      <c r="J14" s="149"/>
      <c r="K14" s="149"/>
      <c r="L14" s="149"/>
      <c r="M14" s="149"/>
      <c r="N14" s="17"/>
      <c r="O14" s="14"/>
      <c r="P14" s="126"/>
      <c r="Q14" s="126"/>
      <c r="R14" s="126"/>
      <c r="S14" s="126"/>
      <c r="T14" s="126"/>
    </row>
    <row r="15" spans="1:20" s="10" customFormat="1" ht="12.75" customHeight="1" x14ac:dyDescent="0.2">
      <c r="A15" s="125"/>
      <c r="B15" s="149"/>
      <c r="C15" s="149"/>
      <c r="D15" s="248" t="s">
        <v>321</v>
      </c>
      <c r="E15" s="248"/>
      <c r="F15" s="248"/>
      <c r="G15" s="149"/>
      <c r="H15" s="107" t="s">
        <v>44</v>
      </c>
      <c r="I15" s="149"/>
      <c r="J15" s="286" t="s">
        <v>12</v>
      </c>
      <c r="K15" s="287"/>
      <c r="L15" s="287"/>
      <c r="M15" s="287"/>
      <c r="N15" s="288"/>
      <c r="O15" s="14"/>
      <c r="P15" s="46">
        <f>VLOOKUP(H15,'RAF Basic data'!$D$11:$E$16,2,FALSE)</f>
        <v>4</v>
      </c>
      <c r="Q15" s="126"/>
      <c r="R15" s="126"/>
      <c r="S15" s="126"/>
      <c r="T15" s="126"/>
    </row>
    <row r="16" spans="1:20" s="10" customFormat="1" ht="12.75" customHeight="1" x14ac:dyDescent="0.2">
      <c r="A16" s="125"/>
      <c r="B16" s="149"/>
      <c r="C16" s="149"/>
      <c r="D16" s="248"/>
      <c r="E16" s="248"/>
      <c r="F16" s="248"/>
      <c r="G16" s="149"/>
      <c r="H16" s="149"/>
      <c r="I16" s="149"/>
      <c r="J16" s="289"/>
      <c r="K16" s="290"/>
      <c r="L16" s="290"/>
      <c r="M16" s="290"/>
      <c r="N16" s="291"/>
      <c r="O16" s="14"/>
      <c r="P16" s="126"/>
      <c r="Q16" s="126"/>
      <c r="R16" s="126"/>
      <c r="S16" s="126"/>
      <c r="T16" s="26"/>
    </row>
    <row r="17" spans="1:20" s="10" customFormat="1" ht="12.75" customHeight="1" x14ac:dyDescent="0.2">
      <c r="A17" s="125"/>
      <c r="B17" s="149"/>
      <c r="C17" s="149"/>
      <c r="D17" s="149"/>
      <c r="E17" s="149"/>
      <c r="F17" s="149"/>
      <c r="G17" s="149"/>
      <c r="H17" s="149"/>
      <c r="I17" s="149"/>
      <c r="J17" s="292"/>
      <c r="K17" s="293"/>
      <c r="L17" s="293"/>
      <c r="M17" s="293"/>
      <c r="N17" s="294"/>
      <c r="O17" s="14"/>
      <c r="P17" s="126"/>
      <c r="Q17" s="126"/>
      <c r="R17" s="126"/>
      <c r="S17" s="126"/>
      <c r="T17" s="26"/>
    </row>
    <row r="18" spans="1:20" s="10" customFormat="1" ht="9" customHeight="1" x14ac:dyDescent="0.2">
      <c r="A18" s="125"/>
      <c r="B18" s="149"/>
      <c r="C18" s="149"/>
      <c r="D18" s="149"/>
      <c r="E18" s="149"/>
      <c r="F18" s="149"/>
      <c r="G18" s="149"/>
      <c r="H18" s="149"/>
      <c r="I18" s="149"/>
      <c r="J18" s="149"/>
      <c r="K18" s="149"/>
      <c r="L18" s="149"/>
      <c r="M18" s="149"/>
      <c r="N18" s="17"/>
      <c r="O18" s="14"/>
      <c r="P18" s="126"/>
      <c r="Q18" s="126"/>
      <c r="R18" s="126"/>
      <c r="S18" s="126"/>
      <c r="T18" s="26"/>
    </row>
    <row r="19" spans="1:20" s="10" customFormat="1" ht="12.75" customHeight="1" x14ac:dyDescent="0.2">
      <c r="A19" s="125"/>
      <c r="B19" s="149"/>
      <c r="C19" s="25" t="s">
        <v>322</v>
      </c>
      <c r="D19" s="149"/>
      <c r="E19" s="149"/>
      <c r="F19" s="149"/>
      <c r="G19" s="149"/>
      <c r="H19" s="149"/>
      <c r="I19" s="149"/>
      <c r="J19" s="149"/>
      <c r="K19" s="149"/>
      <c r="L19" s="149"/>
      <c r="M19" s="149"/>
      <c r="N19" s="17"/>
      <c r="O19" s="14"/>
      <c r="P19" s="126"/>
      <c r="Q19" s="126"/>
      <c r="R19" s="126"/>
      <c r="S19" s="126"/>
      <c r="T19" s="26"/>
    </row>
    <row r="20" spans="1:20" s="10" customFormat="1" ht="12.75" customHeight="1" x14ac:dyDescent="0.2">
      <c r="A20" s="125"/>
      <c r="B20" s="149"/>
      <c r="C20" s="149"/>
      <c r="D20" s="248" t="s">
        <v>323</v>
      </c>
      <c r="E20" s="248"/>
      <c r="F20" s="248"/>
      <c r="G20" s="149"/>
      <c r="H20" s="107" t="s">
        <v>47</v>
      </c>
      <c r="I20" s="149"/>
      <c r="J20" s="286" t="s">
        <v>324</v>
      </c>
      <c r="K20" s="287"/>
      <c r="L20" s="287"/>
      <c r="M20" s="287"/>
      <c r="N20" s="288"/>
      <c r="O20" s="14"/>
      <c r="P20" s="46">
        <f>VLOOKUP(H20,'RAF Basic data'!$D$11:$E$16,2,FALSE)</f>
        <v>5</v>
      </c>
      <c r="Q20" s="126"/>
      <c r="R20" s="126"/>
      <c r="S20" s="126"/>
      <c r="T20" s="26"/>
    </row>
    <row r="21" spans="1:20" s="10" customFormat="1" ht="12.75" customHeight="1" x14ac:dyDescent="0.2">
      <c r="A21" s="125"/>
      <c r="B21" s="149"/>
      <c r="C21" s="149"/>
      <c r="D21" s="248"/>
      <c r="E21" s="248"/>
      <c r="F21" s="248"/>
      <c r="G21" s="149"/>
      <c r="H21" s="149"/>
      <c r="I21" s="149"/>
      <c r="J21" s="289"/>
      <c r="K21" s="290"/>
      <c r="L21" s="290"/>
      <c r="M21" s="290"/>
      <c r="N21" s="291"/>
      <c r="O21" s="14"/>
      <c r="P21" s="126"/>
      <c r="Q21" s="126"/>
      <c r="R21" s="126"/>
      <c r="S21" s="126"/>
      <c r="T21" s="26"/>
    </row>
    <row r="22" spans="1:20" s="10" customFormat="1" ht="12.75" customHeight="1" x14ac:dyDescent="0.2">
      <c r="A22" s="125"/>
      <c r="B22" s="149"/>
      <c r="C22" s="149"/>
      <c r="D22" s="149"/>
      <c r="E22" s="149"/>
      <c r="F22" s="149"/>
      <c r="G22" s="149"/>
      <c r="H22" s="149"/>
      <c r="I22" s="149"/>
      <c r="J22" s="292"/>
      <c r="K22" s="293"/>
      <c r="L22" s="293"/>
      <c r="M22" s="293"/>
      <c r="N22" s="294"/>
      <c r="O22" s="14"/>
      <c r="P22" s="126"/>
      <c r="Q22" s="126"/>
      <c r="R22" s="126"/>
      <c r="S22" s="126"/>
      <c r="T22" s="126"/>
    </row>
    <row r="23" spans="1:20" s="10" customFormat="1" ht="9" customHeight="1" x14ac:dyDescent="0.15">
      <c r="A23" s="125"/>
      <c r="B23" s="149"/>
      <c r="C23" s="149"/>
      <c r="D23" s="149"/>
      <c r="E23" s="149"/>
      <c r="F23" s="149"/>
      <c r="G23" s="149"/>
      <c r="H23" s="149"/>
      <c r="I23" s="149"/>
      <c r="J23" s="149"/>
      <c r="K23" s="149"/>
      <c r="L23" s="149"/>
      <c r="M23" s="149"/>
      <c r="N23" s="17"/>
      <c r="O23" s="14"/>
      <c r="P23" s="126"/>
      <c r="Q23" s="126"/>
      <c r="R23" s="126"/>
      <c r="S23" s="126"/>
      <c r="T23" s="126"/>
    </row>
    <row r="24" spans="1:20" s="10" customFormat="1" ht="12.75" customHeight="1" x14ac:dyDescent="0.15">
      <c r="A24" s="125"/>
      <c r="B24" s="149"/>
      <c r="C24" s="25" t="s">
        <v>325</v>
      </c>
      <c r="D24" s="149"/>
      <c r="E24" s="149"/>
      <c r="F24" s="149"/>
      <c r="G24" s="149"/>
      <c r="H24" s="149"/>
      <c r="I24" s="149"/>
      <c r="J24" s="149"/>
      <c r="K24" s="149"/>
      <c r="L24" s="149"/>
      <c r="M24" s="149"/>
      <c r="N24" s="17"/>
      <c r="O24" s="14"/>
      <c r="P24" s="126"/>
      <c r="Q24" s="126"/>
      <c r="R24" s="126"/>
      <c r="S24" s="126"/>
      <c r="T24" s="126"/>
    </row>
    <row r="25" spans="1:20" s="10" customFormat="1" ht="12.75" customHeight="1" x14ac:dyDescent="0.2">
      <c r="A25" s="125"/>
      <c r="B25" s="149"/>
      <c r="C25" s="149"/>
      <c r="D25" s="248" t="s">
        <v>326</v>
      </c>
      <c r="E25" s="248"/>
      <c r="F25" s="248"/>
      <c r="G25" s="149"/>
      <c r="H25" s="107" t="s">
        <v>47</v>
      </c>
      <c r="I25" s="149"/>
      <c r="J25" s="286" t="s">
        <v>327</v>
      </c>
      <c r="K25" s="287"/>
      <c r="L25" s="287"/>
      <c r="M25" s="287"/>
      <c r="N25" s="288"/>
      <c r="O25" s="14"/>
      <c r="P25" s="46">
        <f>VLOOKUP(H25,'RAF Basic data'!$D$11:$E$16,2,FALSE)</f>
        <v>5</v>
      </c>
      <c r="Q25" s="126"/>
      <c r="R25" s="126"/>
      <c r="S25" s="126"/>
      <c r="T25" s="126"/>
    </row>
    <row r="26" spans="1:20" s="10" customFormat="1" ht="12.75" customHeight="1" x14ac:dyDescent="0.2">
      <c r="A26" s="125"/>
      <c r="B26" s="149"/>
      <c r="C26" s="149"/>
      <c r="D26" s="248"/>
      <c r="E26" s="248"/>
      <c r="F26" s="248"/>
      <c r="G26" s="149"/>
      <c r="H26" s="149"/>
      <c r="I26" s="149"/>
      <c r="J26" s="289"/>
      <c r="K26" s="290"/>
      <c r="L26" s="290"/>
      <c r="M26" s="290"/>
      <c r="N26" s="291"/>
      <c r="O26" s="14"/>
      <c r="P26" s="126"/>
      <c r="Q26" s="126"/>
      <c r="R26" s="126"/>
      <c r="S26" s="126"/>
      <c r="T26" s="126"/>
    </row>
    <row r="27" spans="1:20" s="10" customFormat="1" ht="12.75" customHeight="1" x14ac:dyDescent="0.2">
      <c r="A27" s="125"/>
      <c r="B27" s="149"/>
      <c r="C27" s="149"/>
      <c r="D27" s="149"/>
      <c r="E27" s="149"/>
      <c r="F27" s="149"/>
      <c r="G27" s="149"/>
      <c r="H27" s="149"/>
      <c r="I27" s="149"/>
      <c r="J27" s="292"/>
      <c r="K27" s="293"/>
      <c r="L27" s="293"/>
      <c r="M27" s="293"/>
      <c r="N27" s="294"/>
      <c r="O27" s="14"/>
      <c r="P27" s="126"/>
      <c r="Q27" s="126"/>
      <c r="R27" s="126"/>
      <c r="S27" s="126"/>
      <c r="T27" s="126"/>
    </row>
    <row r="28" spans="1:20" s="10" customFormat="1" ht="3" customHeight="1" x14ac:dyDescent="0.15">
      <c r="A28" s="125"/>
      <c r="B28" s="149"/>
      <c r="C28" s="149"/>
      <c r="D28" s="149"/>
      <c r="E28" s="149"/>
      <c r="F28" s="149"/>
      <c r="G28" s="149"/>
      <c r="H28" s="149"/>
      <c r="I28" s="149"/>
      <c r="J28" s="149"/>
      <c r="K28" s="149"/>
      <c r="L28" s="149"/>
      <c r="M28" s="149"/>
      <c r="N28" s="17"/>
      <c r="O28" s="14"/>
      <c r="P28" s="126"/>
      <c r="Q28" s="126"/>
      <c r="R28" s="126"/>
      <c r="S28" s="126"/>
      <c r="T28" s="126"/>
    </row>
    <row r="29" spans="1:20" s="10" customFormat="1" ht="12.75" customHeight="1" x14ac:dyDescent="0.2">
      <c r="A29" s="125"/>
      <c r="B29" s="149"/>
      <c r="C29" s="149"/>
      <c r="D29" s="248" t="s">
        <v>328</v>
      </c>
      <c r="E29" s="248"/>
      <c r="F29" s="248"/>
      <c r="G29" s="149"/>
      <c r="H29" s="107" t="s">
        <v>44</v>
      </c>
      <c r="I29" s="149"/>
      <c r="J29" s="286" t="s">
        <v>329</v>
      </c>
      <c r="K29" s="287"/>
      <c r="L29" s="287"/>
      <c r="M29" s="287"/>
      <c r="N29" s="288"/>
      <c r="O29" s="14"/>
      <c r="P29" s="46">
        <f>VLOOKUP(H29,'RAF Basic data'!$D$11:$E$16,2,FALSE)</f>
        <v>4</v>
      </c>
      <c r="Q29" s="126"/>
      <c r="R29" s="126"/>
      <c r="S29" s="126"/>
      <c r="T29" s="126"/>
    </row>
    <row r="30" spans="1:20" s="10" customFormat="1" ht="12.75" customHeight="1" x14ac:dyDescent="0.2">
      <c r="A30" s="125"/>
      <c r="B30" s="149"/>
      <c r="C30" s="149"/>
      <c r="D30" s="248"/>
      <c r="E30" s="248"/>
      <c r="F30" s="248"/>
      <c r="G30" s="149"/>
      <c r="H30" s="149"/>
      <c r="I30" s="149"/>
      <c r="J30" s="289"/>
      <c r="K30" s="290"/>
      <c r="L30" s="290"/>
      <c r="M30" s="290"/>
      <c r="N30" s="291"/>
      <c r="O30" s="14"/>
      <c r="P30" s="126"/>
      <c r="Q30" s="126"/>
      <c r="R30" s="126"/>
      <c r="S30" s="126"/>
      <c r="T30" s="126"/>
    </row>
    <row r="31" spans="1:20" s="10" customFormat="1" ht="12.75" customHeight="1" x14ac:dyDescent="0.2">
      <c r="A31" s="125"/>
      <c r="B31" s="149"/>
      <c r="C31" s="149"/>
      <c r="D31" s="149"/>
      <c r="E31" s="149"/>
      <c r="F31" s="149"/>
      <c r="G31" s="149"/>
      <c r="H31" s="149"/>
      <c r="I31" s="149"/>
      <c r="J31" s="292"/>
      <c r="K31" s="293"/>
      <c r="L31" s="293"/>
      <c r="M31" s="293"/>
      <c r="N31" s="294"/>
      <c r="O31" s="14"/>
      <c r="P31" s="126"/>
      <c r="Q31" s="126"/>
      <c r="R31" s="126"/>
      <c r="S31" s="126"/>
      <c r="T31" s="126"/>
    </row>
    <row r="32" spans="1:20" s="10" customFormat="1" ht="9" customHeight="1" x14ac:dyDescent="0.15">
      <c r="A32" s="125"/>
      <c r="B32" s="149"/>
      <c r="C32" s="149"/>
      <c r="D32" s="149"/>
      <c r="E32" s="149"/>
      <c r="F32" s="149"/>
      <c r="G32" s="149"/>
      <c r="H32" s="149"/>
      <c r="I32" s="149"/>
      <c r="J32" s="149"/>
      <c r="K32" s="149"/>
      <c r="L32" s="149"/>
      <c r="M32" s="149"/>
      <c r="N32" s="17"/>
      <c r="O32" s="14"/>
      <c r="P32" s="126"/>
      <c r="Q32" s="126"/>
      <c r="R32" s="126"/>
      <c r="S32" s="126"/>
      <c r="T32" s="126"/>
    </row>
    <row r="33" spans="1:16" s="10" customFormat="1" ht="12.75" customHeight="1" x14ac:dyDescent="0.15">
      <c r="A33" s="125"/>
      <c r="B33" s="149"/>
      <c r="C33" s="25" t="s">
        <v>330</v>
      </c>
      <c r="D33" s="149"/>
      <c r="E33" s="149"/>
      <c r="F33" s="149"/>
      <c r="G33" s="149"/>
      <c r="H33" s="149"/>
      <c r="I33" s="149"/>
      <c r="J33" s="149"/>
      <c r="K33" s="149"/>
      <c r="L33" s="149"/>
      <c r="M33" s="149"/>
      <c r="N33" s="17"/>
      <c r="O33" s="14"/>
      <c r="P33" s="126"/>
    </row>
    <row r="34" spans="1:16" s="10" customFormat="1" ht="12.75" customHeight="1" x14ac:dyDescent="0.2">
      <c r="A34" s="125"/>
      <c r="B34" s="149"/>
      <c r="C34" s="149"/>
      <c r="D34" s="332" t="s">
        <v>331</v>
      </c>
      <c r="E34" s="332"/>
      <c r="F34" s="332"/>
      <c r="G34" s="149"/>
      <c r="H34" s="107" t="s">
        <v>47</v>
      </c>
      <c r="I34" s="149"/>
      <c r="J34" s="286" t="s">
        <v>329</v>
      </c>
      <c r="K34" s="287"/>
      <c r="L34" s="287"/>
      <c r="M34" s="287"/>
      <c r="N34" s="288"/>
      <c r="O34" s="14"/>
      <c r="P34" s="46">
        <f>VLOOKUP(H34,'RAF Basic data'!$D$11:$E$16,2,FALSE)</f>
        <v>5</v>
      </c>
    </row>
    <row r="35" spans="1:16" s="10" customFormat="1" ht="12.75" customHeight="1" x14ac:dyDescent="0.2">
      <c r="A35" s="125"/>
      <c r="B35" s="149"/>
      <c r="C35" s="149"/>
      <c r="D35" s="149"/>
      <c r="E35" s="149"/>
      <c r="F35" s="149"/>
      <c r="G35" s="149"/>
      <c r="H35" s="149"/>
      <c r="I35" s="149"/>
      <c r="J35" s="289"/>
      <c r="K35" s="290"/>
      <c r="L35" s="290"/>
      <c r="M35" s="290"/>
      <c r="N35" s="291"/>
      <c r="O35" s="14"/>
      <c r="P35" s="126"/>
    </row>
    <row r="36" spans="1:16" s="10" customFormat="1" ht="12.75" customHeight="1" x14ac:dyDescent="0.2">
      <c r="A36" s="125"/>
      <c r="B36" s="149"/>
      <c r="C36" s="149"/>
      <c r="D36" s="149"/>
      <c r="E36" s="149"/>
      <c r="F36" s="149"/>
      <c r="G36" s="149"/>
      <c r="H36" s="149"/>
      <c r="I36" s="149"/>
      <c r="J36" s="292"/>
      <c r="K36" s="293"/>
      <c r="L36" s="293"/>
      <c r="M36" s="293"/>
      <c r="N36" s="294"/>
      <c r="O36" s="14"/>
      <c r="P36" s="126"/>
    </row>
    <row r="37" spans="1:16" s="10" customFormat="1" ht="9" customHeight="1" x14ac:dyDescent="0.15">
      <c r="A37" s="125"/>
      <c r="B37" s="149"/>
      <c r="C37" s="149"/>
      <c r="D37" s="149"/>
      <c r="E37" s="149"/>
      <c r="F37" s="149"/>
      <c r="G37" s="149"/>
      <c r="H37" s="149"/>
      <c r="I37" s="149"/>
      <c r="J37" s="149"/>
      <c r="K37" s="149"/>
      <c r="L37" s="149"/>
      <c r="M37" s="149"/>
      <c r="N37" s="17"/>
      <c r="O37" s="14"/>
      <c r="P37" s="126"/>
    </row>
    <row r="38" spans="1:16" s="10" customFormat="1" ht="12.75" customHeight="1" x14ac:dyDescent="0.15">
      <c r="A38" s="125"/>
      <c r="B38" s="149"/>
      <c r="C38" s="25" t="s">
        <v>332</v>
      </c>
      <c r="D38" s="149"/>
      <c r="E38" s="149"/>
      <c r="F38" s="149"/>
      <c r="G38" s="149"/>
      <c r="H38" s="149"/>
      <c r="I38" s="149"/>
      <c r="J38" s="149"/>
      <c r="K38" s="149"/>
      <c r="L38" s="149"/>
      <c r="M38" s="149"/>
      <c r="N38" s="17"/>
      <c r="O38" s="14"/>
      <c r="P38" s="126"/>
    </row>
    <row r="39" spans="1:16" s="10" customFormat="1" ht="12.75" customHeight="1" x14ac:dyDescent="0.2">
      <c r="A39" s="125"/>
      <c r="B39" s="149"/>
      <c r="C39" s="149"/>
      <c r="D39" s="248" t="s">
        <v>333</v>
      </c>
      <c r="E39" s="248"/>
      <c r="F39" s="248"/>
      <c r="G39" s="149"/>
      <c r="H39" s="107" t="s">
        <v>47</v>
      </c>
      <c r="I39" s="149"/>
      <c r="J39" s="286" t="s">
        <v>334</v>
      </c>
      <c r="K39" s="287"/>
      <c r="L39" s="287"/>
      <c r="M39" s="287"/>
      <c r="N39" s="288"/>
      <c r="O39" s="14"/>
      <c r="P39" s="46">
        <f>VLOOKUP(H39,'RAF Basic data'!$D$11:$E$16,2,FALSE)</f>
        <v>5</v>
      </c>
    </row>
    <row r="40" spans="1:16" s="10" customFormat="1" ht="12.75" customHeight="1" x14ac:dyDescent="0.2">
      <c r="A40" s="125"/>
      <c r="B40" s="149"/>
      <c r="C40" s="149"/>
      <c r="D40" s="248"/>
      <c r="E40" s="248"/>
      <c r="F40" s="248"/>
      <c r="G40" s="149"/>
      <c r="H40" s="149"/>
      <c r="I40" s="149"/>
      <c r="J40" s="289"/>
      <c r="K40" s="290"/>
      <c r="L40" s="290"/>
      <c r="M40" s="290"/>
      <c r="N40" s="291"/>
      <c r="O40" s="14"/>
      <c r="P40" s="126"/>
    </row>
    <row r="41" spans="1:16" s="10" customFormat="1" ht="12.75" customHeight="1" x14ac:dyDescent="0.2">
      <c r="A41" s="125"/>
      <c r="B41" s="149"/>
      <c r="C41" s="149"/>
      <c r="D41" s="149"/>
      <c r="E41" s="149"/>
      <c r="F41" s="149"/>
      <c r="G41" s="149"/>
      <c r="H41" s="149"/>
      <c r="I41" s="149"/>
      <c r="J41" s="292"/>
      <c r="K41" s="293"/>
      <c r="L41" s="293"/>
      <c r="M41" s="293"/>
      <c r="N41" s="294"/>
      <c r="O41" s="14"/>
      <c r="P41" s="126"/>
    </row>
    <row r="42" spans="1:16" s="10" customFormat="1" ht="9" customHeight="1" x14ac:dyDescent="0.15">
      <c r="A42" s="125"/>
      <c r="B42" s="149"/>
      <c r="C42" s="149"/>
      <c r="D42" s="149"/>
      <c r="E42" s="149"/>
      <c r="F42" s="149"/>
      <c r="G42" s="149"/>
      <c r="H42" s="149"/>
      <c r="I42" s="149"/>
      <c r="J42" s="149"/>
      <c r="K42" s="149"/>
      <c r="L42" s="149"/>
      <c r="M42" s="149"/>
      <c r="N42" s="17"/>
      <c r="O42" s="14"/>
      <c r="P42" s="126"/>
    </row>
    <row r="43" spans="1:16" s="10" customFormat="1" ht="12.75" customHeight="1" x14ac:dyDescent="0.15">
      <c r="A43" s="125"/>
      <c r="B43" s="149"/>
      <c r="C43" s="25" t="s">
        <v>335</v>
      </c>
      <c r="D43" s="149"/>
      <c r="E43" s="149"/>
      <c r="F43" s="149"/>
      <c r="G43" s="149"/>
      <c r="H43" s="149"/>
      <c r="I43" s="149"/>
      <c r="J43" s="149"/>
      <c r="K43" s="149"/>
      <c r="L43" s="149"/>
      <c r="M43" s="149"/>
      <c r="N43" s="17"/>
      <c r="O43" s="14"/>
      <c r="P43" s="126"/>
    </row>
    <row r="44" spans="1:16" s="10" customFormat="1" ht="12.75" customHeight="1" x14ac:dyDescent="0.2">
      <c r="A44" s="125"/>
      <c r="B44" s="149"/>
      <c r="C44" s="149"/>
      <c r="D44" s="248" t="s">
        <v>336</v>
      </c>
      <c r="E44" s="248"/>
      <c r="F44" s="248"/>
      <c r="G44" s="149"/>
      <c r="H44" s="107" t="s">
        <v>43</v>
      </c>
      <c r="I44" s="149"/>
      <c r="J44" s="286" t="s">
        <v>12</v>
      </c>
      <c r="K44" s="287"/>
      <c r="L44" s="287"/>
      <c r="M44" s="287"/>
      <c r="N44" s="288"/>
      <c r="O44" s="14"/>
      <c r="P44" s="46">
        <f>VLOOKUP(H44,'RAF Basic data'!$D$11:$E$16,2,FALSE)</f>
        <v>3</v>
      </c>
    </row>
    <row r="45" spans="1:16" s="10" customFormat="1" ht="12.75" customHeight="1" x14ac:dyDescent="0.2">
      <c r="A45" s="125"/>
      <c r="B45" s="149"/>
      <c r="C45" s="149"/>
      <c r="D45" s="248"/>
      <c r="E45" s="248"/>
      <c r="F45" s="248"/>
      <c r="G45" s="149"/>
      <c r="H45" s="149"/>
      <c r="I45" s="149"/>
      <c r="J45" s="289"/>
      <c r="K45" s="290"/>
      <c r="L45" s="290"/>
      <c r="M45" s="290"/>
      <c r="N45" s="291"/>
      <c r="O45" s="14"/>
      <c r="P45" s="126"/>
    </row>
    <row r="46" spans="1:16" s="10" customFormat="1" ht="12.75" customHeight="1" x14ac:dyDescent="0.2">
      <c r="A46" s="125"/>
      <c r="B46" s="149"/>
      <c r="C46" s="149"/>
      <c r="D46" s="149"/>
      <c r="E46" s="149"/>
      <c r="F46" s="149"/>
      <c r="G46" s="149"/>
      <c r="H46" s="149"/>
      <c r="I46" s="149"/>
      <c r="J46" s="292"/>
      <c r="K46" s="293"/>
      <c r="L46" s="293"/>
      <c r="M46" s="293"/>
      <c r="N46" s="294"/>
      <c r="O46" s="14"/>
      <c r="P46" s="126"/>
    </row>
    <row r="47" spans="1:16" s="10" customFormat="1" ht="3" customHeight="1" x14ac:dyDescent="0.15">
      <c r="A47" s="125"/>
      <c r="B47" s="149"/>
      <c r="C47" s="149"/>
      <c r="D47" s="149"/>
      <c r="E47" s="149"/>
      <c r="F47" s="149"/>
      <c r="G47" s="149"/>
      <c r="H47" s="149"/>
      <c r="I47" s="149"/>
      <c r="J47" s="149"/>
      <c r="K47" s="149"/>
      <c r="L47" s="149"/>
      <c r="M47" s="149"/>
      <c r="N47" s="17"/>
      <c r="O47" s="14"/>
      <c r="P47" s="126"/>
    </row>
    <row r="48" spans="1:16" s="10" customFormat="1" ht="12.75" customHeight="1" x14ac:dyDescent="0.2">
      <c r="A48" s="125"/>
      <c r="B48" s="149"/>
      <c r="C48" s="149"/>
      <c r="D48" s="248" t="s">
        <v>337</v>
      </c>
      <c r="E48" s="248"/>
      <c r="F48" s="248"/>
      <c r="G48" s="149"/>
      <c r="H48" s="107" t="s">
        <v>43</v>
      </c>
      <c r="I48" s="149"/>
      <c r="J48" s="286" t="s">
        <v>12</v>
      </c>
      <c r="K48" s="287"/>
      <c r="L48" s="287"/>
      <c r="M48" s="287"/>
      <c r="N48" s="288"/>
      <c r="O48" s="14"/>
      <c r="P48" s="46">
        <f>VLOOKUP(H48,'RAF Basic data'!$D$11:$E$16,2,FALSE)</f>
        <v>3</v>
      </c>
    </row>
    <row r="49" spans="1:16" s="10" customFormat="1" ht="12.75" customHeight="1" x14ac:dyDescent="0.2">
      <c r="A49" s="125"/>
      <c r="B49" s="149"/>
      <c r="C49" s="149"/>
      <c r="D49" s="248"/>
      <c r="E49" s="248"/>
      <c r="F49" s="248"/>
      <c r="G49" s="149"/>
      <c r="H49" s="149"/>
      <c r="I49" s="149"/>
      <c r="J49" s="289"/>
      <c r="K49" s="290"/>
      <c r="L49" s="290"/>
      <c r="M49" s="290"/>
      <c r="N49" s="291"/>
      <c r="O49" s="14"/>
      <c r="P49" s="126"/>
    </row>
    <row r="50" spans="1:16" s="10" customFormat="1" ht="12.75" customHeight="1" x14ac:dyDescent="0.2">
      <c r="A50" s="125"/>
      <c r="B50" s="149"/>
      <c r="C50" s="149"/>
      <c r="D50" s="149"/>
      <c r="E50" s="149"/>
      <c r="F50" s="149"/>
      <c r="G50" s="149"/>
      <c r="H50" s="149"/>
      <c r="I50" s="149"/>
      <c r="J50" s="292"/>
      <c r="K50" s="293"/>
      <c r="L50" s="293"/>
      <c r="M50" s="293"/>
      <c r="N50" s="294"/>
      <c r="O50" s="14"/>
      <c r="P50" s="126"/>
    </row>
    <row r="51" spans="1:16" s="8" customFormat="1" ht="3" customHeight="1" x14ac:dyDescent="0.2">
      <c r="A51" s="80"/>
      <c r="B51" s="80"/>
      <c r="C51" s="9"/>
      <c r="D51" s="122"/>
      <c r="E51" s="123"/>
      <c r="F51" s="80"/>
      <c r="G51" s="80"/>
      <c r="H51" s="80"/>
      <c r="I51" s="80"/>
      <c r="J51" s="80"/>
      <c r="K51" s="80"/>
      <c r="L51" s="80"/>
      <c r="M51" s="80"/>
      <c r="N51" s="80"/>
      <c r="O51" s="80"/>
      <c r="P51" s="124"/>
    </row>
    <row r="52" spans="1:16" s="10" customFormat="1" ht="12.75" customHeight="1" x14ac:dyDescent="0.2">
      <c r="A52" s="125"/>
      <c r="B52" s="149"/>
      <c r="C52" s="149"/>
      <c r="D52" s="248" t="s">
        <v>338</v>
      </c>
      <c r="E52" s="248"/>
      <c r="F52" s="248"/>
      <c r="G52" s="149"/>
      <c r="H52" s="107" t="s">
        <v>43</v>
      </c>
      <c r="I52" s="149"/>
      <c r="J52" s="286" t="s">
        <v>12</v>
      </c>
      <c r="K52" s="287"/>
      <c r="L52" s="287"/>
      <c r="M52" s="287"/>
      <c r="N52" s="288"/>
      <c r="O52" s="14"/>
      <c r="P52" s="46">
        <f>VLOOKUP(H52,'RAF Basic data'!$D$11:$E$16,2,FALSE)</f>
        <v>3</v>
      </c>
    </row>
    <row r="53" spans="1:16" s="10" customFormat="1" ht="12.75" customHeight="1" x14ac:dyDescent="0.2">
      <c r="A53" s="125"/>
      <c r="B53" s="149"/>
      <c r="C53" s="149"/>
      <c r="D53" s="248"/>
      <c r="E53" s="248"/>
      <c r="F53" s="248"/>
      <c r="G53" s="149"/>
      <c r="H53" s="149"/>
      <c r="I53" s="149"/>
      <c r="J53" s="289"/>
      <c r="K53" s="290"/>
      <c r="L53" s="290"/>
      <c r="M53" s="290"/>
      <c r="N53" s="291"/>
      <c r="O53" s="14"/>
      <c r="P53" s="126"/>
    </row>
    <row r="54" spans="1:16" s="10" customFormat="1" ht="12.75" customHeight="1" x14ac:dyDescent="0.2">
      <c r="A54" s="125"/>
      <c r="B54" s="149"/>
      <c r="C54" s="149"/>
      <c r="D54" s="248"/>
      <c r="E54" s="248"/>
      <c r="F54" s="248"/>
      <c r="G54" s="149"/>
      <c r="H54" s="149"/>
      <c r="I54" s="149"/>
      <c r="J54" s="292"/>
      <c r="K54" s="293"/>
      <c r="L54" s="293"/>
      <c r="M54" s="293"/>
      <c r="N54" s="294"/>
      <c r="O54" s="14"/>
      <c r="P54" s="126"/>
    </row>
    <row r="55" spans="1:16" s="10" customFormat="1" ht="3" customHeight="1" x14ac:dyDescent="0.15">
      <c r="A55" s="125"/>
      <c r="B55" s="149"/>
      <c r="C55" s="149"/>
      <c r="D55" s="149"/>
      <c r="E55" s="149"/>
      <c r="F55" s="149"/>
      <c r="G55" s="149"/>
      <c r="H55" s="149"/>
      <c r="I55" s="149"/>
      <c r="J55" s="149"/>
      <c r="K55" s="149"/>
      <c r="L55" s="149"/>
      <c r="M55" s="149"/>
      <c r="N55" s="17"/>
      <c r="O55" s="14"/>
      <c r="P55" s="126"/>
    </row>
    <row r="56" spans="1:16" s="10" customFormat="1" ht="12.75" customHeight="1" x14ac:dyDescent="0.2">
      <c r="A56" s="125"/>
      <c r="B56" s="149"/>
      <c r="C56" s="149"/>
      <c r="D56" s="248" t="s">
        <v>339</v>
      </c>
      <c r="E56" s="248"/>
      <c r="F56" s="248"/>
      <c r="G56" s="149"/>
      <c r="H56" s="107" t="s">
        <v>43</v>
      </c>
      <c r="I56" s="149"/>
      <c r="J56" s="286" t="s">
        <v>12</v>
      </c>
      <c r="K56" s="287"/>
      <c r="L56" s="287"/>
      <c r="M56" s="287"/>
      <c r="N56" s="288"/>
      <c r="O56" s="14"/>
      <c r="P56" s="46">
        <f>VLOOKUP(H56,'RAF Basic data'!$D$11:$E$16,2,FALSE)</f>
        <v>3</v>
      </c>
    </row>
    <row r="57" spans="1:16" s="10" customFormat="1" ht="12.75" customHeight="1" x14ac:dyDescent="0.2">
      <c r="A57" s="125"/>
      <c r="B57" s="149"/>
      <c r="C57" s="149"/>
      <c r="D57" s="248"/>
      <c r="E57" s="248"/>
      <c r="F57" s="248"/>
      <c r="G57" s="149"/>
      <c r="H57" s="149"/>
      <c r="I57" s="149"/>
      <c r="J57" s="289"/>
      <c r="K57" s="290"/>
      <c r="L57" s="290"/>
      <c r="M57" s="290"/>
      <c r="N57" s="291"/>
      <c r="O57" s="14"/>
      <c r="P57" s="126"/>
    </row>
    <row r="58" spans="1:16" s="10" customFormat="1" ht="12.75" customHeight="1" x14ac:dyDescent="0.2">
      <c r="A58" s="125"/>
      <c r="B58" s="149"/>
      <c r="C58" s="149"/>
      <c r="D58" s="248"/>
      <c r="E58" s="248"/>
      <c r="F58" s="248"/>
      <c r="G58" s="149"/>
      <c r="H58" s="149"/>
      <c r="I58" s="149"/>
      <c r="J58" s="292"/>
      <c r="K58" s="293"/>
      <c r="L58" s="293"/>
      <c r="M58" s="293"/>
      <c r="N58" s="294"/>
      <c r="O58" s="14"/>
      <c r="P58" s="126"/>
    </row>
    <row r="59" spans="1:16" s="10" customFormat="1" ht="9" customHeight="1" x14ac:dyDescent="0.15">
      <c r="A59" s="125"/>
      <c r="B59" s="149"/>
      <c r="C59" s="149"/>
      <c r="D59" s="149"/>
      <c r="E59" s="149"/>
      <c r="F59" s="149"/>
      <c r="G59" s="149"/>
      <c r="H59" s="149"/>
      <c r="I59" s="149"/>
      <c r="J59" s="149"/>
      <c r="K59" s="149"/>
      <c r="L59" s="149"/>
      <c r="M59" s="149"/>
      <c r="N59" s="17"/>
      <c r="O59" s="14"/>
      <c r="P59" s="126"/>
    </row>
    <row r="60" spans="1:16" s="10" customFormat="1" ht="12.75" customHeight="1" x14ac:dyDescent="0.15">
      <c r="A60" s="125"/>
      <c r="B60" s="149"/>
      <c r="C60" s="25" t="s">
        <v>340</v>
      </c>
      <c r="D60" s="149"/>
      <c r="E60" s="149"/>
      <c r="F60" s="149"/>
      <c r="G60" s="149"/>
      <c r="H60" s="149"/>
      <c r="I60" s="149"/>
      <c r="J60" s="149"/>
      <c r="K60" s="149"/>
      <c r="L60" s="149"/>
      <c r="M60" s="149"/>
      <c r="N60" s="17"/>
      <c r="O60" s="14"/>
      <c r="P60" s="126"/>
    </row>
    <row r="61" spans="1:16" s="10" customFormat="1" ht="12.75" customHeight="1" x14ac:dyDescent="0.2">
      <c r="A61" s="125"/>
      <c r="B61" s="149"/>
      <c r="C61" s="149"/>
      <c r="D61" s="248" t="s">
        <v>341</v>
      </c>
      <c r="E61" s="248"/>
      <c r="F61" s="248"/>
      <c r="G61" s="149"/>
      <c r="H61" s="107" t="s">
        <v>43</v>
      </c>
      <c r="I61" s="149"/>
      <c r="J61" s="286" t="s">
        <v>12</v>
      </c>
      <c r="K61" s="287"/>
      <c r="L61" s="287"/>
      <c r="M61" s="287"/>
      <c r="N61" s="288"/>
      <c r="O61" s="14"/>
      <c r="P61" s="46">
        <f>VLOOKUP(H61,'RAF Basic data'!$D$11:$E$16,2,FALSE)</f>
        <v>3</v>
      </c>
    </row>
    <row r="62" spans="1:16" s="10" customFormat="1" ht="12.75" customHeight="1" x14ac:dyDescent="0.2">
      <c r="A62" s="125"/>
      <c r="B62" s="149"/>
      <c r="C62" s="149"/>
      <c r="D62" s="248"/>
      <c r="E62" s="248"/>
      <c r="F62" s="248"/>
      <c r="G62" s="149"/>
      <c r="H62" s="149"/>
      <c r="I62" s="149"/>
      <c r="J62" s="289"/>
      <c r="K62" s="290"/>
      <c r="L62" s="290"/>
      <c r="M62" s="290"/>
      <c r="N62" s="291"/>
      <c r="O62" s="14"/>
      <c r="P62" s="126"/>
    </row>
    <row r="63" spans="1:16" s="10" customFormat="1" ht="12.75" customHeight="1" x14ac:dyDescent="0.2">
      <c r="A63" s="125"/>
      <c r="B63" s="149"/>
      <c r="C63" s="149"/>
      <c r="D63" s="149"/>
      <c r="E63" s="149"/>
      <c r="F63" s="149"/>
      <c r="G63" s="149"/>
      <c r="H63" s="149"/>
      <c r="I63" s="149"/>
      <c r="J63" s="292"/>
      <c r="K63" s="293"/>
      <c r="L63" s="293"/>
      <c r="M63" s="293"/>
      <c r="N63" s="294"/>
      <c r="O63" s="14"/>
      <c r="P63" s="126"/>
    </row>
    <row r="64" spans="1:16" s="10" customFormat="1" ht="3" customHeight="1" x14ac:dyDescent="0.15">
      <c r="A64" s="125"/>
      <c r="B64" s="149"/>
      <c r="C64" s="149"/>
      <c r="D64" s="149"/>
      <c r="E64" s="149"/>
      <c r="F64" s="149"/>
      <c r="G64" s="149"/>
      <c r="H64" s="149"/>
      <c r="I64" s="149"/>
      <c r="J64" s="149"/>
      <c r="K64" s="149"/>
      <c r="L64" s="149"/>
      <c r="M64" s="149"/>
      <c r="N64" s="17"/>
      <c r="O64" s="14"/>
      <c r="P64" s="126"/>
    </row>
    <row r="65" spans="1:16" s="10" customFormat="1" ht="12.75" customHeight="1" x14ac:dyDescent="0.2">
      <c r="A65" s="125"/>
      <c r="B65" s="149"/>
      <c r="C65" s="149"/>
      <c r="D65" s="248" t="s">
        <v>342</v>
      </c>
      <c r="E65" s="248"/>
      <c r="F65" s="248"/>
      <c r="G65" s="149"/>
      <c r="H65" s="107" t="s">
        <v>43</v>
      </c>
      <c r="I65" s="149"/>
      <c r="J65" s="286" t="s">
        <v>12</v>
      </c>
      <c r="K65" s="287"/>
      <c r="L65" s="287"/>
      <c r="M65" s="287"/>
      <c r="N65" s="288"/>
      <c r="O65" s="14"/>
      <c r="P65" s="46">
        <f>VLOOKUP(H65,'RAF Basic data'!$D$11:$E$16,2,FALSE)</f>
        <v>3</v>
      </c>
    </row>
    <row r="66" spans="1:16" s="10" customFormat="1" ht="12.75" customHeight="1" x14ac:dyDescent="0.2">
      <c r="A66" s="125"/>
      <c r="B66" s="149"/>
      <c r="C66" s="149"/>
      <c r="D66" s="248"/>
      <c r="E66" s="248"/>
      <c r="F66" s="248"/>
      <c r="G66" s="149"/>
      <c r="H66" s="149"/>
      <c r="I66" s="149"/>
      <c r="J66" s="289"/>
      <c r="K66" s="290"/>
      <c r="L66" s="290"/>
      <c r="M66" s="290"/>
      <c r="N66" s="291"/>
      <c r="O66" s="14"/>
      <c r="P66" s="126"/>
    </row>
    <row r="67" spans="1:16" s="10" customFormat="1" ht="12.75" customHeight="1" x14ac:dyDescent="0.2">
      <c r="A67" s="125"/>
      <c r="B67" s="149"/>
      <c r="C67" s="149"/>
      <c r="D67" s="149"/>
      <c r="E67" s="149"/>
      <c r="F67" s="149"/>
      <c r="G67" s="149"/>
      <c r="H67" s="149"/>
      <c r="I67" s="149"/>
      <c r="J67" s="292"/>
      <c r="K67" s="293"/>
      <c r="L67" s="293"/>
      <c r="M67" s="293"/>
      <c r="N67" s="294"/>
      <c r="O67" s="14"/>
      <c r="P67" s="126"/>
    </row>
    <row r="68" spans="1:16" s="10" customFormat="1" ht="9" customHeight="1" x14ac:dyDescent="0.15">
      <c r="A68" s="125"/>
      <c r="B68" s="149"/>
      <c r="C68" s="149"/>
      <c r="D68" s="149"/>
      <c r="E68" s="149"/>
      <c r="F68" s="149"/>
      <c r="G68" s="149"/>
      <c r="H68" s="149"/>
      <c r="I68" s="149"/>
      <c r="J68" s="149"/>
      <c r="K68" s="149"/>
      <c r="L68" s="149"/>
      <c r="M68" s="149"/>
      <c r="N68" s="17"/>
      <c r="O68" s="14"/>
      <c r="P68" s="126"/>
    </row>
    <row r="69" spans="1:16" s="10" customFormat="1" ht="12.75" customHeight="1" x14ac:dyDescent="0.15">
      <c r="A69" s="125"/>
      <c r="B69" s="149"/>
      <c r="C69" s="25" t="s">
        <v>343</v>
      </c>
      <c r="D69" s="149"/>
      <c r="E69" s="149"/>
      <c r="F69" s="149"/>
      <c r="G69" s="149"/>
      <c r="H69" s="149"/>
      <c r="I69" s="149"/>
      <c r="J69" s="149"/>
      <c r="K69" s="149"/>
      <c r="L69" s="149"/>
      <c r="M69" s="149"/>
      <c r="N69" s="17"/>
      <c r="O69" s="14"/>
      <c r="P69" s="126"/>
    </row>
    <row r="70" spans="1:16" s="10" customFormat="1" ht="12.75" customHeight="1" x14ac:dyDescent="0.2">
      <c r="A70" s="125"/>
      <c r="B70" s="149"/>
      <c r="C70" s="149"/>
      <c r="D70" s="248" t="s">
        <v>344</v>
      </c>
      <c r="E70" s="248"/>
      <c r="F70" s="248"/>
      <c r="G70" s="149"/>
      <c r="H70" s="107" t="s">
        <v>43</v>
      </c>
      <c r="I70" s="149"/>
      <c r="J70" s="286" t="s">
        <v>12</v>
      </c>
      <c r="K70" s="287"/>
      <c r="L70" s="287"/>
      <c r="M70" s="287"/>
      <c r="N70" s="288"/>
      <c r="O70" s="14"/>
      <c r="P70" s="46">
        <f>VLOOKUP(H70,'RAF Basic data'!$D$11:$E$16,2,FALSE)</f>
        <v>3</v>
      </c>
    </row>
    <row r="71" spans="1:16" s="10" customFormat="1" ht="12.75" customHeight="1" x14ac:dyDescent="0.2">
      <c r="A71" s="125"/>
      <c r="B71" s="149"/>
      <c r="C71" s="149"/>
      <c r="D71" s="248"/>
      <c r="E71" s="248"/>
      <c r="F71" s="248"/>
      <c r="G71" s="149"/>
      <c r="H71" s="149"/>
      <c r="I71" s="149"/>
      <c r="J71" s="289"/>
      <c r="K71" s="290"/>
      <c r="L71" s="290"/>
      <c r="M71" s="290"/>
      <c r="N71" s="291"/>
      <c r="O71" s="14"/>
      <c r="P71" s="126"/>
    </row>
    <row r="72" spans="1:16" s="10" customFormat="1" ht="12.75" customHeight="1" x14ac:dyDescent="0.2">
      <c r="A72" s="125"/>
      <c r="B72" s="149"/>
      <c r="C72" s="149"/>
      <c r="D72" s="149"/>
      <c r="E72" s="149"/>
      <c r="F72" s="149"/>
      <c r="G72" s="149"/>
      <c r="H72" s="149"/>
      <c r="I72" s="149"/>
      <c r="J72" s="292"/>
      <c r="K72" s="293"/>
      <c r="L72" s="293"/>
      <c r="M72" s="293"/>
      <c r="N72" s="294"/>
      <c r="O72" s="14"/>
      <c r="P72" s="126"/>
    </row>
    <row r="73" spans="1:16" s="10" customFormat="1" ht="3" customHeight="1" x14ac:dyDescent="0.15">
      <c r="A73" s="125"/>
      <c r="B73" s="149"/>
      <c r="C73" s="149"/>
      <c r="D73" s="149"/>
      <c r="E73" s="149"/>
      <c r="F73" s="149"/>
      <c r="G73" s="149"/>
      <c r="H73" s="149"/>
      <c r="I73" s="149"/>
      <c r="J73" s="149"/>
      <c r="K73" s="149"/>
      <c r="L73" s="149"/>
      <c r="M73" s="149"/>
      <c r="N73" s="17"/>
      <c r="O73" s="14"/>
      <c r="P73" s="126"/>
    </row>
    <row r="74" spans="1:16" s="10" customFormat="1" ht="12.75" customHeight="1" x14ac:dyDescent="0.2">
      <c r="A74" s="125"/>
      <c r="B74" s="149"/>
      <c r="C74" s="149"/>
      <c r="D74" s="248" t="s">
        <v>345</v>
      </c>
      <c r="E74" s="248"/>
      <c r="F74" s="248"/>
      <c r="G74" s="149"/>
      <c r="H74" s="107" t="s">
        <v>43</v>
      </c>
      <c r="I74" s="149"/>
      <c r="J74" s="286" t="s">
        <v>12</v>
      </c>
      <c r="K74" s="287"/>
      <c r="L74" s="287"/>
      <c r="M74" s="287"/>
      <c r="N74" s="288"/>
      <c r="O74" s="14"/>
      <c r="P74" s="46">
        <f>VLOOKUP(H74,'RAF Basic data'!$D$11:$E$16,2,FALSE)</f>
        <v>3</v>
      </c>
    </row>
    <row r="75" spans="1:16" s="10" customFormat="1" ht="12.75" customHeight="1" x14ac:dyDescent="0.2">
      <c r="A75" s="125"/>
      <c r="B75" s="149"/>
      <c r="C75" s="149"/>
      <c r="D75" s="248"/>
      <c r="E75" s="248"/>
      <c r="F75" s="248"/>
      <c r="G75" s="149"/>
      <c r="H75" s="149"/>
      <c r="I75" s="149"/>
      <c r="J75" s="289"/>
      <c r="K75" s="290"/>
      <c r="L75" s="290"/>
      <c r="M75" s="290"/>
      <c r="N75" s="291"/>
      <c r="O75" s="14"/>
      <c r="P75" s="126"/>
    </row>
    <row r="76" spans="1:16" s="10" customFormat="1" ht="12.75" customHeight="1" x14ac:dyDescent="0.2">
      <c r="A76" s="125"/>
      <c r="B76" s="149"/>
      <c r="C76" s="149"/>
      <c r="D76" s="149"/>
      <c r="E76" s="149"/>
      <c r="F76" s="149"/>
      <c r="G76" s="149"/>
      <c r="H76" s="149"/>
      <c r="I76" s="149"/>
      <c r="J76" s="292"/>
      <c r="K76" s="293"/>
      <c r="L76" s="293"/>
      <c r="M76" s="293"/>
      <c r="N76" s="294"/>
      <c r="O76" s="14"/>
      <c r="P76" s="126"/>
    </row>
    <row r="77" spans="1:16" s="8" customFormat="1" ht="3" customHeight="1" x14ac:dyDescent="0.2">
      <c r="A77" s="80"/>
      <c r="B77" s="80"/>
      <c r="C77" s="9"/>
      <c r="D77" s="122"/>
      <c r="E77" s="123"/>
      <c r="F77" s="80"/>
      <c r="G77" s="80"/>
      <c r="H77" s="80"/>
      <c r="I77" s="80"/>
      <c r="J77" s="80"/>
      <c r="K77" s="80"/>
      <c r="L77" s="80"/>
      <c r="M77" s="80"/>
      <c r="N77" s="80"/>
      <c r="O77" s="80"/>
      <c r="P77" s="124"/>
    </row>
    <row r="78" spans="1:16" s="10" customFormat="1" ht="12.75" customHeight="1" x14ac:dyDescent="0.2">
      <c r="A78" s="125"/>
      <c r="B78" s="149"/>
      <c r="C78" s="149"/>
      <c r="D78" s="248" t="s">
        <v>346</v>
      </c>
      <c r="E78" s="248"/>
      <c r="F78" s="248"/>
      <c r="G78" s="149"/>
      <c r="H78" s="107" t="s">
        <v>43</v>
      </c>
      <c r="I78" s="149"/>
      <c r="J78" s="286" t="s">
        <v>12</v>
      </c>
      <c r="K78" s="287"/>
      <c r="L78" s="287"/>
      <c r="M78" s="287"/>
      <c r="N78" s="288"/>
      <c r="O78" s="14"/>
      <c r="P78" s="46">
        <f>VLOOKUP(H78,'RAF Basic data'!$D$11:$E$16,2,FALSE)</f>
        <v>3</v>
      </c>
    </row>
    <row r="79" spans="1:16" s="10" customFormat="1" ht="12.75" customHeight="1" x14ac:dyDescent="0.2">
      <c r="A79" s="125"/>
      <c r="B79" s="149"/>
      <c r="C79" s="149"/>
      <c r="D79" s="248"/>
      <c r="E79" s="248"/>
      <c r="F79" s="248"/>
      <c r="G79" s="149"/>
      <c r="H79" s="149"/>
      <c r="I79" s="149"/>
      <c r="J79" s="289"/>
      <c r="K79" s="290"/>
      <c r="L79" s="290"/>
      <c r="M79" s="290"/>
      <c r="N79" s="291"/>
      <c r="O79" s="14"/>
      <c r="P79" s="126"/>
    </row>
    <row r="80" spans="1:16" s="10" customFormat="1" ht="12.75" customHeight="1" x14ac:dyDescent="0.2">
      <c r="A80" s="125"/>
      <c r="B80" s="149"/>
      <c r="C80" s="149"/>
      <c r="D80" s="149"/>
      <c r="E80" s="149"/>
      <c r="F80" s="149"/>
      <c r="G80" s="149"/>
      <c r="H80" s="149"/>
      <c r="I80" s="149"/>
      <c r="J80" s="292"/>
      <c r="K80" s="293"/>
      <c r="L80" s="293"/>
      <c r="M80" s="293"/>
      <c r="N80" s="294"/>
      <c r="O80" s="14"/>
      <c r="P80" s="126"/>
    </row>
    <row r="81" spans="1:16" s="10" customFormat="1" ht="3" customHeight="1" x14ac:dyDescent="0.15">
      <c r="A81" s="125"/>
      <c r="B81" s="149"/>
      <c r="C81" s="149"/>
      <c r="D81" s="149"/>
      <c r="E81" s="149"/>
      <c r="F81" s="149"/>
      <c r="G81" s="149"/>
      <c r="H81" s="149"/>
      <c r="I81" s="149"/>
      <c r="J81" s="149"/>
      <c r="K81" s="149"/>
      <c r="L81" s="149"/>
      <c r="M81" s="149"/>
      <c r="N81" s="17"/>
      <c r="O81" s="14"/>
      <c r="P81" s="126"/>
    </row>
    <row r="82" spans="1:16" s="10" customFormat="1" ht="12.75" customHeight="1" x14ac:dyDescent="0.2">
      <c r="A82" s="125"/>
      <c r="B82" s="149"/>
      <c r="C82" s="149"/>
      <c r="D82" s="248" t="s">
        <v>347</v>
      </c>
      <c r="E82" s="248"/>
      <c r="F82" s="248"/>
      <c r="G82" s="149"/>
      <c r="H82" s="107" t="s">
        <v>43</v>
      </c>
      <c r="I82" s="149"/>
      <c r="J82" s="286" t="s">
        <v>12</v>
      </c>
      <c r="K82" s="287"/>
      <c r="L82" s="287"/>
      <c r="M82" s="287"/>
      <c r="N82" s="288"/>
      <c r="O82" s="14"/>
      <c r="P82" s="46">
        <f>VLOOKUP(H82,'RAF Basic data'!$D$11:$E$16,2,FALSE)</f>
        <v>3</v>
      </c>
    </row>
    <row r="83" spans="1:16" s="10" customFormat="1" ht="12.75" customHeight="1" x14ac:dyDescent="0.2">
      <c r="A83" s="125"/>
      <c r="B83" s="149"/>
      <c r="C83" s="149"/>
      <c r="D83" s="248"/>
      <c r="E83" s="248"/>
      <c r="F83" s="248"/>
      <c r="G83" s="149"/>
      <c r="H83" s="149"/>
      <c r="I83" s="149"/>
      <c r="J83" s="289"/>
      <c r="K83" s="290"/>
      <c r="L83" s="290"/>
      <c r="M83" s="290"/>
      <c r="N83" s="291"/>
      <c r="O83" s="14"/>
      <c r="P83" s="126"/>
    </row>
    <row r="84" spans="1:16" s="10" customFormat="1" ht="12.75" customHeight="1" x14ac:dyDescent="0.2">
      <c r="A84" s="125"/>
      <c r="B84" s="149"/>
      <c r="C84" s="149"/>
      <c r="D84" s="149"/>
      <c r="E84" s="149"/>
      <c r="F84" s="149"/>
      <c r="G84" s="149"/>
      <c r="H84" s="149"/>
      <c r="I84" s="149"/>
      <c r="J84" s="292"/>
      <c r="K84" s="293"/>
      <c r="L84" s="293"/>
      <c r="M84" s="293"/>
      <c r="N84" s="294"/>
      <c r="O84" s="14"/>
      <c r="P84" s="126"/>
    </row>
    <row r="85" spans="1:16" s="10" customFormat="1" ht="9" customHeight="1" x14ac:dyDescent="0.2">
      <c r="A85" s="125"/>
      <c r="B85" s="149"/>
      <c r="C85" s="149"/>
      <c r="D85" s="149"/>
      <c r="E85" s="149"/>
      <c r="F85" s="150"/>
      <c r="G85" s="150"/>
      <c r="H85" s="150"/>
      <c r="I85" s="150"/>
      <c r="J85" s="150"/>
      <c r="K85" s="150"/>
      <c r="L85" s="150"/>
      <c r="M85" s="150"/>
      <c r="N85" s="150"/>
      <c r="O85" s="14"/>
      <c r="P85" s="126"/>
    </row>
    <row r="86" spans="1:16" s="10" customFormat="1" ht="18" customHeight="1" x14ac:dyDescent="0.2">
      <c r="A86" s="125"/>
      <c r="B86" s="295" t="s">
        <v>186</v>
      </c>
      <c r="C86" s="296"/>
      <c r="D86" s="296"/>
      <c r="E86" s="296"/>
      <c r="F86" s="296"/>
      <c r="G86" s="296"/>
      <c r="H86" s="296"/>
      <c r="I86" s="296"/>
      <c r="J86" s="296"/>
      <c r="K86" s="296"/>
      <c r="L86" s="296"/>
      <c r="M86" s="296"/>
      <c r="N86" s="297"/>
      <c r="O86" s="125"/>
      <c r="P86" s="126"/>
    </row>
    <row r="87" spans="1:16" s="10" customFormat="1" ht="9" customHeight="1" x14ac:dyDescent="0.2">
      <c r="A87" s="125"/>
      <c r="B87" s="149"/>
      <c r="C87" s="149"/>
      <c r="D87" s="149"/>
      <c r="E87" s="149"/>
      <c r="F87" s="149"/>
      <c r="G87" s="149"/>
      <c r="H87" s="149"/>
      <c r="I87" s="149"/>
      <c r="J87" s="149"/>
      <c r="K87" s="149"/>
      <c r="L87" s="149"/>
      <c r="M87" s="149"/>
      <c r="N87" s="149"/>
      <c r="O87" s="14"/>
      <c r="P87" s="126"/>
    </row>
    <row r="88" spans="1:16" s="10" customFormat="1" ht="12.75" customHeight="1" x14ac:dyDescent="0.2">
      <c r="A88" s="125"/>
      <c r="B88" s="149"/>
      <c r="C88" s="149"/>
      <c r="D88" s="15" t="s">
        <v>187</v>
      </c>
      <c r="E88" s="149"/>
      <c r="F88" s="286" t="s">
        <v>12</v>
      </c>
      <c r="G88" s="287"/>
      <c r="H88" s="287"/>
      <c r="I88" s="287"/>
      <c r="J88" s="287"/>
      <c r="K88" s="287"/>
      <c r="L88" s="287"/>
      <c r="M88" s="287"/>
      <c r="N88" s="288"/>
      <c r="O88" s="14"/>
      <c r="P88" s="126"/>
    </row>
    <row r="89" spans="1:16" s="10" customFormat="1" ht="12.75" customHeight="1" x14ac:dyDescent="0.2">
      <c r="A89" s="125"/>
      <c r="B89" s="149"/>
      <c r="C89" s="149"/>
      <c r="D89" s="15"/>
      <c r="E89" s="149"/>
      <c r="F89" s="289"/>
      <c r="G89" s="290"/>
      <c r="H89" s="290"/>
      <c r="I89" s="290"/>
      <c r="J89" s="290"/>
      <c r="K89" s="290"/>
      <c r="L89" s="290"/>
      <c r="M89" s="290"/>
      <c r="N89" s="291"/>
      <c r="O89" s="14"/>
      <c r="P89" s="126"/>
    </row>
    <row r="90" spans="1:16" s="10" customFormat="1" ht="12.75" customHeight="1" x14ac:dyDescent="0.2">
      <c r="A90" s="125"/>
      <c r="B90" s="149"/>
      <c r="C90" s="149"/>
      <c r="D90" s="149"/>
      <c r="E90" s="149"/>
      <c r="F90" s="292"/>
      <c r="G90" s="293"/>
      <c r="H90" s="293"/>
      <c r="I90" s="293"/>
      <c r="J90" s="293"/>
      <c r="K90" s="293"/>
      <c r="L90" s="293"/>
      <c r="M90" s="293"/>
      <c r="N90" s="294"/>
      <c r="O90" s="14"/>
      <c r="P90" s="126"/>
    </row>
    <row r="91" spans="1:16" s="6" customFormat="1" ht="9" customHeight="1" x14ac:dyDescent="0.15">
      <c r="A91" s="127"/>
      <c r="B91" s="127"/>
      <c r="C91" s="127"/>
      <c r="D91" s="80"/>
      <c r="E91" s="128"/>
      <c r="F91" s="129"/>
      <c r="G91" s="127"/>
      <c r="H91" s="127"/>
      <c r="I91" s="11"/>
      <c r="J91" s="127"/>
      <c r="K91" s="127"/>
      <c r="L91" s="127"/>
      <c r="M91" s="127"/>
      <c r="N91" s="127"/>
      <c r="O91" s="127"/>
      <c r="P91" s="130"/>
    </row>
    <row r="92" spans="1:16" s="5" customFormat="1" ht="30" customHeight="1" x14ac:dyDescent="0.15">
      <c r="A92" s="4"/>
      <c r="B92" s="298" t="s">
        <v>188</v>
      </c>
      <c r="C92" s="299"/>
      <c r="D92" s="299"/>
      <c r="E92" s="299"/>
      <c r="F92" s="299"/>
      <c r="G92" s="299"/>
      <c r="H92" s="299"/>
      <c r="I92" s="299"/>
      <c r="J92" s="299"/>
      <c r="K92" s="299"/>
      <c r="L92" s="299"/>
      <c r="M92" s="299"/>
      <c r="N92" s="300"/>
      <c r="O92" s="4"/>
    </row>
    <row r="93" spans="1:16" ht="3" customHeight="1" x14ac:dyDescent="0.2">
      <c r="A93" s="127"/>
      <c r="B93" s="127"/>
      <c r="C93" s="127"/>
      <c r="D93" s="131"/>
      <c r="E93" s="132"/>
      <c r="F93" s="131"/>
      <c r="G93" s="131"/>
      <c r="H93" s="131"/>
      <c r="I93" s="131"/>
      <c r="J93" s="131"/>
      <c r="K93" s="131"/>
      <c r="L93" s="131"/>
      <c r="M93" s="131"/>
      <c r="N93" s="133"/>
      <c r="O93" s="119"/>
      <c r="P93" s="54"/>
    </row>
    <row r="94" spans="1:16" x14ac:dyDescent="0.2">
      <c r="A94" s="130"/>
      <c r="B94" s="130"/>
      <c r="C94" s="130"/>
      <c r="D94" s="130"/>
      <c r="E94" s="134"/>
      <c r="F94" s="130"/>
      <c r="G94" s="130"/>
      <c r="H94" s="130"/>
      <c r="I94" s="130"/>
      <c r="J94" s="130"/>
      <c r="K94" s="130"/>
      <c r="L94" s="130"/>
      <c r="M94" s="130"/>
      <c r="N94" s="54"/>
      <c r="O94" s="54"/>
      <c r="P94" s="54"/>
    </row>
    <row r="95" spans="1:16" x14ac:dyDescent="0.2">
      <c r="A95" s="130"/>
      <c r="B95" s="130"/>
      <c r="C95" s="130"/>
      <c r="D95" s="130"/>
      <c r="E95" s="134"/>
      <c r="F95" s="130"/>
      <c r="G95" s="130"/>
      <c r="H95" s="130"/>
      <c r="I95" s="130"/>
      <c r="J95" s="130"/>
      <c r="K95" s="130"/>
      <c r="L95" s="130"/>
      <c r="M95" s="130"/>
      <c r="N95" s="54"/>
      <c r="O95" s="54"/>
      <c r="P95" s="54"/>
    </row>
    <row r="96" spans="1:16" x14ac:dyDescent="0.2">
      <c r="A96" s="130"/>
      <c r="B96" s="130"/>
      <c r="C96" s="130"/>
      <c r="D96" s="130"/>
      <c r="E96" s="134"/>
      <c r="F96" s="130"/>
      <c r="G96" s="130"/>
      <c r="H96" s="130"/>
      <c r="I96" s="130"/>
      <c r="J96" s="130"/>
      <c r="K96" s="130"/>
      <c r="L96" s="130"/>
      <c r="M96" s="130"/>
      <c r="N96" s="54"/>
      <c r="O96" s="54"/>
      <c r="P96" s="54"/>
    </row>
    <row r="97" spans="1:13" x14ac:dyDescent="0.2">
      <c r="A97" s="130"/>
      <c r="B97" s="130"/>
      <c r="C97" s="130"/>
      <c r="D97" s="130"/>
      <c r="E97" s="134"/>
      <c r="F97" s="130"/>
      <c r="G97" s="130"/>
      <c r="H97" s="130"/>
      <c r="I97" s="130"/>
      <c r="J97" s="130"/>
      <c r="K97" s="130"/>
      <c r="L97" s="130"/>
      <c r="M97" s="130"/>
    </row>
    <row r="98" spans="1:13" x14ac:dyDescent="0.2">
      <c r="A98" s="130"/>
      <c r="B98" s="130"/>
      <c r="C98" s="130"/>
      <c r="D98" s="130"/>
      <c r="E98" s="134"/>
      <c r="F98" s="130"/>
      <c r="G98" s="130"/>
      <c r="H98" s="130"/>
      <c r="I98" s="130"/>
      <c r="J98" s="130"/>
      <c r="K98" s="130"/>
      <c r="L98" s="130"/>
      <c r="M98" s="130"/>
    </row>
    <row r="99" spans="1:13" x14ac:dyDescent="0.2">
      <c r="A99" s="130"/>
      <c r="B99" s="130"/>
      <c r="C99" s="130"/>
      <c r="D99" s="130"/>
      <c r="E99" s="134"/>
      <c r="F99" s="130"/>
      <c r="G99" s="130"/>
      <c r="H99" s="130"/>
      <c r="I99" s="130"/>
      <c r="J99" s="130"/>
      <c r="K99" s="130"/>
      <c r="L99" s="130"/>
      <c r="M99" s="130"/>
    </row>
    <row r="100" spans="1:13" x14ac:dyDescent="0.2">
      <c r="A100" s="130"/>
      <c r="B100" s="130"/>
      <c r="C100" s="130"/>
      <c r="D100" s="130"/>
      <c r="E100" s="134"/>
      <c r="F100" s="130"/>
      <c r="G100" s="130"/>
      <c r="H100" s="130"/>
      <c r="I100" s="130"/>
      <c r="J100" s="130"/>
      <c r="K100" s="130"/>
      <c r="L100" s="130"/>
      <c r="M100" s="130"/>
    </row>
    <row r="101" spans="1:13" x14ac:dyDescent="0.2">
      <c r="A101" s="130"/>
      <c r="B101" s="130"/>
      <c r="C101" s="130"/>
      <c r="D101" s="130"/>
      <c r="E101" s="134"/>
      <c r="F101" s="130"/>
      <c r="G101" s="130"/>
      <c r="H101" s="130"/>
      <c r="I101" s="130"/>
      <c r="J101" s="130"/>
      <c r="K101" s="130"/>
      <c r="L101" s="130"/>
      <c r="M101" s="130"/>
    </row>
    <row r="102" spans="1:13" x14ac:dyDescent="0.2">
      <c r="A102" s="130"/>
      <c r="B102" s="130"/>
      <c r="C102" s="130"/>
      <c r="D102" s="130"/>
      <c r="E102" s="134"/>
      <c r="F102" s="130"/>
      <c r="G102" s="130"/>
      <c r="H102" s="130"/>
      <c r="I102" s="130"/>
      <c r="J102" s="130"/>
      <c r="K102" s="130"/>
      <c r="L102" s="130"/>
      <c r="M102" s="130"/>
    </row>
    <row r="103" spans="1:13" x14ac:dyDescent="0.2">
      <c r="A103" s="130"/>
      <c r="B103" s="130"/>
      <c r="C103" s="130"/>
      <c r="D103" s="130"/>
      <c r="E103" s="134"/>
      <c r="F103" s="130"/>
      <c r="G103" s="130"/>
      <c r="H103" s="130"/>
      <c r="I103" s="130"/>
      <c r="J103" s="130"/>
      <c r="K103" s="130"/>
      <c r="L103" s="130"/>
      <c r="M103" s="130"/>
    </row>
    <row r="104" spans="1:13" x14ac:dyDescent="0.2">
      <c r="A104" s="130"/>
      <c r="B104" s="130"/>
      <c r="C104" s="130"/>
      <c r="D104" s="130"/>
      <c r="E104" s="134"/>
      <c r="F104" s="130"/>
      <c r="G104" s="130"/>
      <c r="H104" s="130"/>
      <c r="I104" s="130"/>
      <c r="J104" s="130"/>
      <c r="K104" s="130"/>
      <c r="L104" s="130"/>
      <c r="M104" s="130"/>
    </row>
    <row r="105" spans="1:13" x14ac:dyDescent="0.2">
      <c r="A105" s="130"/>
      <c r="B105" s="130"/>
      <c r="C105" s="130"/>
      <c r="D105" s="130"/>
      <c r="E105" s="134"/>
      <c r="F105" s="130"/>
      <c r="G105" s="130"/>
      <c r="H105" s="130"/>
      <c r="I105" s="130"/>
      <c r="J105" s="130"/>
      <c r="K105" s="130"/>
      <c r="L105" s="130"/>
      <c r="M105" s="130"/>
    </row>
    <row r="106" spans="1:13" x14ac:dyDescent="0.2">
      <c r="A106" s="130"/>
      <c r="B106" s="130"/>
      <c r="C106" s="130"/>
      <c r="D106" s="130"/>
      <c r="E106" s="134"/>
      <c r="F106" s="130"/>
      <c r="G106" s="130"/>
      <c r="H106" s="130"/>
      <c r="I106" s="130"/>
      <c r="J106" s="130"/>
      <c r="K106" s="130"/>
      <c r="L106" s="130"/>
      <c r="M106" s="130"/>
    </row>
    <row r="107" spans="1:13" x14ac:dyDescent="0.2">
      <c r="A107" s="130"/>
      <c r="B107" s="130"/>
      <c r="C107" s="130"/>
      <c r="D107" s="130"/>
      <c r="E107" s="134"/>
      <c r="F107" s="130"/>
      <c r="G107" s="130"/>
      <c r="H107" s="130"/>
      <c r="I107" s="130"/>
      <c r="J107" s="130"/>
      <c r="K107" s="130"/>
      <c r="L107" s="130"/>
      <c r="M107" s="130"/>
    </row>
    <row r="108" spans="1:13" x14ac:dyDescent="0.2">
      <c r="A108" s="130"/>
      <c r="B108" s="130"/>
      <c r="C108" s="130"/>
      <c r="D108" s="130"/>
      <c r="E108" s="134"/>
      <c r="F108" s="130"/>
      <c r="G108" s="130"/>
      <c r="H108" s="130"/>
      <c r="I108" s="130"/>
      <c r="J108" s="130"/>
      <c r="K108" s="130"/>
      <c r="L108" s="130"/>
      <c r="M108" s="130"/>
    </row>
    <row r="109" spans="1:13" x14ac:dyDescent="0.2">
      <c r="A109" s="130"/>
      <c r="B109" s="130"/>
      <c r="C109" s="130"/>
      <c r="D109" s="130"/>
      <c r="E109" s="134"/>
      <c r="F109" s="130"/>
      <c r="G109" s="130"/>
      <c r="H109" s="130"/>
      <c r="I109" s="130"/>
      <c r="J109" s="130"/>
      <c r="K109" s="130"/>
      <c r="L109" s="130"/>
      <c r="M109" s="130"/>
    </row>
    <row r="110" spans="1:13" x14ac:dyDescent="0.2">
      <c r="A110" s="130"/>
      <c r="B110" s="130"/>
      <c r="C110" s="130"/>
      <c r="D110" s="130"/>
      <c r="E110" s="134"/>
      <c r="F110" s="130"/>
      <c r="G110" s="130"/>
      <c r="H110" s="130"/>
      <c r="I110" s="130"/>
      <c r="J110" s="130"/>
      <c r="K110" s="130"/>
      <c r="L110" s="130"/>
      <c r="M110" s="130"/>
    </row>
    <row r="111" spans="1:13" x14ac:dyDescent="0.2">
      <c r="A111" s="130"/>
      <c r="B111" s="130"/>
      <c r="C111" s="130"/>
      <c r="D111" s="130"/>
      <c r="E111" s="134"/>
      <c r="F111" s="130"/>
      <c r="G111" s="130"/>
      <c r="H111" s="130"/>
      <c r="I111" s="130"/>
      <c r="J111" s="130"/>
      <c r="K111" s="130"/>
      <c r="L111" s="130"/>
      <c r="M111" s="130"/>
    </row>
    <row r="112" spans="1:13" x14ac:dyDescent="0.2">
      <c r="A112" s="130"/>
      <c r="B112" s="130"/>
      <c r="C112" s="130"/>
      <c r="D112" s="130"/>
      <c r="E112" s="134"/>
      <c r="F112" s="130"/>
      <c r="G112" s="130"/>
      <c r="H112" s="130"/>
      <c r="I112" s="130"/>
      <c r="J112" s="130"/>
      <c r="K112" s="130"/>
      <c r="L112" s="130"/>
      <c r="M112" s="130"/>
    </row>
    <row r="113" spans="1:13" x14ac:dyDescent="0.2">
      <c r="A113" s="130"/>
      <c r="B113" s="130"/>
      <c r="C113" s="130"/>
      <c r="D113" s="130"/>
      <c r="E113" s="134"/>
      <c r="F113" s="130"/>
      <c r="G113" s="130"/>
      <c r="H113" s="130"/>
      <c r="I113" s="130"/>
      <c r="J113" s="130"/>
      <c r="K113" s="130"/>
      <c r="L113" s="130"/>
      <c r="M113" s="130"/>
    </row>
    <row r="114" spans="1:13" x14ac:dyDescent="0.2">
      <c r="A114" s="130"/>
      <c r="B114" s="130"/>
      <c r="C114" s="130"/>
      <c r="D114" s="130"/>
      <c r="E114" s="134"/>
      <c r="F114" s="130"/>
      <c r="G114" s="130"/>
      <c r="H114" s="130"/>
      <c r="I114" s="130"/>
      <c r="J114" s="130"/>
      <c r="K114" s="130"/>
      <c r="L114" s="130"/>
      <c r="M114" s="130"/>
    </row>
    <row r="115" spans="1:13" x14ac:dyDescent="0.2">
      <c r="A115" s="130"/>
      <c r="B115" s="130"/>
      <c r="C115" s="130"/>
      <c r="D115" s="130"/>
      <c r="E115" s="134"/>
      <c r="F115" s="130"/>
      <c r="G115" s="130"/>
      <c r="H115" s="130"/>
      <c r="I115" s="130"/>
      <c r="J115" s="130"/>
      <c r="K115" s="130"/>
      <c r="L115" s="130"/>
      <c r="M115" s="130"/>
    </row>
    <row r="116" spans="1:13" x14ac:dyDescent="0.2">
      <c r="A116" s="130"/>
      <c r="B116" s="130"/>
      <c r="C116" s="130"/>
      <c r="D116" s="130"/>
      <c r="E116" s="134"/>
      <c r="F116" s="130"/>
      <c r="G116" s="130"/>
      <c r="H116" s="130"/>
      <c r="I116" s="130"/>
      <c r="J116" s="130"/>
      <c r="K116" s="130"/>
      <c r="L116" s="130"/>
      <c r="M116" s="130"/>
    </row>
    <row r="117" spans="1:13" x14ac:dyDescent="0.2">
      <c r="A117" s="130"/>
      <c r="B117" s="130"/>
      <c r="C117" s="130"/>
      <c r="D117" s="130"/>
      <c r="E117" s="134"/>
      <c r="F117" s="130"/>
      <c r="G117" s="130"/>
      <c r="H117" s="130"/>
      <c r="I117" s="130"/>
      <c r="J117" s="130"/>
      <c r="K117" s="130"/>
      <c r="L117" s="130"/>
      <c r="M117" s="130"/>
    </row>
    <row r="118" spans="1:13" x14ac:dyDescent="0.2">
      <c r="A118" s="130"/>
      <c r="B118" s="130"/>
      <c r="C118" s="130"/>
      <c r="D118" s="130"/>
      <c r="E118" s="134"/>
      <c r="F118" s="130"/>
      <c r="G118" s="130"/>
      <c r="H118" s="130"/>
      <c r="I118" s="130"/>
      <c r="J118" s="130"/>
      <c r="K118" s="130"/>
      <c r="L118" s="130"/>
      <c r="M118" s="130"/>
    </row>
    <row r="119" spans="1:13" x14ac:dyDescent="0.2">
      <c r="A119" s="130"/>
      <c r="B119" s="130"/>
      <c r="C119" s="130"/>
      <c r="D119" s="130"/>
      <c r="E119" s="134"/>
      <c r="F119" s="130"/>
      <c r="G119" s="130"/>
      <c r="H119" s="130"/>
      <c r="I119" s="130"/>
      <c r="J119" s="130"/>
      <c r="K119" s="130"/>
      <c r="L119" s="130"/>
      <c r="M119" s="130"/>
    </row>
    <row r="120" spans="1:13" x14ac:dyDescent="0.2">
      <c r="A120" s="130"/>
      <c r="B120" s="130"/>
      <c r="C120" s="130"/>
      <c r="D120" s="130"/>
      <c r="E120" s="134"/>
      <c r="F120" s="130"/>
      <c r="G120" s="130"/>
      <c r="H120" s="130"/>
      <c r="I120" s="130"/>
      <c r="J120" s="130"/>
      <c r="K120" s="130"/>
      <c r="L120" s="130"/>
      <c r="M120" s="130"/>
    </row>
    <row r="121" spans="1:13" x14ac:dyDescent="0.2">
      <c r="A121" s="130"/>
      <c r="B121" s="130"/>
      <c r="C121" s="130"/>
      <c r="D121" s="130"/>
      <c r="E121" s="134"/>
      <c r="F121" s="130"/>
      <c r="G121" s="130"/>
      <c r="H121" s="130"/>
      <c r="I121" s="130"/>
      <c r="J121" s="130"/>
      <c r="K121" s="130"/>
      <c r="L121" s="130"/>
      <c r="M121" s="130"/>
    </row>
    <row r="122" spans="1:13" x14ac:dyDescent="0.2">
      <c r="A122" s="130"/>
      <c r="B122" s="130"/>
      <c r="C122" s="130"/>
      <c r="D122" s="130"/>
      <c r="E122" s="134"/>
      <c r="F122" s="130"/>
      <c r="G122" s="130"/>
      <c r="H122" s="130"/>
      <c r="I122" s="130"/>
      <c r="J122" s="130"/>
      <c r="K122" s="130"/>
      <c r="L122" s="130"/>
      <c r="M122" s="130"/>
    </row>
  </sheetData>
  <sheetProtection selectLockedCells="1"/>
  <mergeCells count="39">
    <mergeCell ref="F88:N90"/>
    <mergeCell ref="B92:N92"/>
    <mergeCell ref="B86:N86"/>
    <mergeCell ref="B2:N2"/>
    <mergeCell ref="D11:F11"/>
    <mergeCell ref="J11:N13"/>
    <mergeCell ref="J15:N17"/>
    <mergeCell ref="D15:F16"/>
    <mergeCell ref="B4:J4"/>
    <mergeCell ref="J20:N22"/>
    <mergeCell ref="J25:N27"/>
    <mergeCell ref="D29:F30"/>
    <mergeCell ref="J29:N31"/>
    <mergeCell ref="D20:F21"/>
    <mergeCell ref="D25:F26"/>
    <mergeCell ref="D34:F34"/>
    <mergeCell ref="J34:N36"/>
    <mergeCell ref="J39:N41"/>
    <mergeCell ref="J44:N46"/>
    <mergeCell ref="D39:F40"/>
    <mergeCell ref="D44:F45"/>
    <mergeCell ref="D48:F49"/>
    <mergeCell ref="J48:N50"/>
    <mergeCell ref="J52:N54"/>
    <mergeCell ref="J56:N58"/>
    <mergeCell ref="D52:F54"/>
    <mergeCell ref="D56:F58"/>
    <mergeCell ref="J61:N63"/>
    <mergeCell ref="D65:F66"/>
    <mergeCell ref="J65:N67"/>
    <mergeCell ref="J70:N72"/>
    <mergeCell ref="D61:F62"/>
    <mergeCell ref="D70:F71"/>
    <mergeCell ref="D74:F75"/>
    <mergeCell ref="J74:N76"/>
    <mergeCell ref="J78:N80"/>
    <mergeCell ref="D82:F83"/>
    <mergeCell ref="J82:N84"/>
    <mergeCell ref="D78:F79"/>
  </mergeCells>
  <conditionalFormatting sqref="N4">
    <cfRule type="containsText" dxfId="34" priority="1" operator="containsText" text="Not at all">
      <formula>NOT(ISERROR(SEARCH("Not at all",N4)))</formula>
    </cfRule>
    <cfRule type="containsText" dxfId="33" priority="2" operator="containsText" text="Limited">
      <formula>NOT(ISERROR(SEARCH("Limited",N4)))</formula>
    </cfRule>
    <cfRule type="containsText" dxfId="32" priority="3" operator="containsText" text="Moderate">
      <formula>NOT(ISERROR(SEARCH("Moderate",N4)))</formula>
    </cfRule>
    <cfRule type="containsText" dxfId="31" priority="4" operator="containsText" text="Considerably">
      <formula>NOT(ISERROR(SEARCH("Considerably",N4)))</formula>
    </cfRule>
    <cfRule type="containsText" dxfId="30" priority="5" operator="containsText" text="Completely">
      <formula>NOT(ISERROR(SEARCH("Completely",N4)))</formula>
    </cfRule>
  </conditionalFormatting>
  <conditionalFormatting sqref="N4">
    <cfRule type="containsText" dxfId="29" priority="6" operator="containsText" text="Unknown">
      <formula>NOT(ISERROR(SEARCH("Unknown",N4)))</formula>
    </cfRule>
  </conditionalFormatting>
  <dataValidations count="2">
    <dataValidation type="textLength" operator="lessThanOrEqual" allowBlank="1" showInputMessage="1" showErrorMessage="1" sqref="N6:N10 N14 N18:N19 N28 N23:N24 N32:N33 N37:N38 N47 N42:N43 N55 N64 N59:N60 N73 N68:N69 N81" xr:uid="{DE8AF181-6DDB-4991-A5B2-CCE8108BFBBF}">
      <formula1>50</formula1>
    </dataValidation>
    <dataValidation allowBlank="1" showErrorMessage="1" promptTitle="Titel van het commentaar" prompt="Hier kun je een aanvullende tekst plaatsen." sqref="D15:F16" xr:uid="{4949EC3D-339F-4040-B56E-54CE9D407778}"/>
  </dataValidations>
  <pageMargins left="0.7" right="0.7" top="0.75" bottom="0.75" header="0.3" footer="0.3"/>
  <pageSetup paperSize="8"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40BA810-396F-4ABE-BC5C-D2EA3F95D0DC}">
          <x14:formula1>
            <xm:f>'RAF Basic data'!$D$11:$D$16</xm:f>
          </x14:formula1>
          <xm:sqref>H11 H82 H20 H25 H29 H34 H39 H44 H48 H52 H56 H61 H65 H70 H74 H78</xm:sqref>
        </x14:dataValidation>
        <x14:dataValidation type="list" allowBlank="1" showErrorMessage="1" promptTitle="Titel" prompt="Aanvullende tekst" xr:uid="{9960855B-A6AF-43A9-9088-1265D45C3320}">
          <x14:formula1>
            <xm:f>'RAF Basic data'!$D$11:$D$16</xm:f>
          </x14:formula1>
          <xm:sqref>H15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C82D9-F515-4EAF-87CC-1698700CFB4F}">
  <sheetPr codeName="Sheet6">
    <tabColor theme="9" tint="-0.249977111117893"/>
  </sheetPr>
  <dimension ref="A1:W112"/>
  <sheetViews>
    <sheetView zoomScaleNormal="100" workbookViewId="0">
      <selection activeCell="Q45" sqref="Q45"/>
    </sheetView>
  </sheetViews>
  <sheetFormatPr baseColWidth="10" defaultColWidth="9.1640625" defaultRowHeight="15" x14ac:dyDescent="0.2"/>
  <cols>
    <col min="1" max="1" width="1.5" style="3" customWidth="1"/>
    <col min="2" max="3" width="3.5" style="3" customWidth="1"/>
    <col min="4" max="4" width="27.5" style="3" customWidth="1"/>
    <col min="5" max="5" width="1.5" style="13" customWidth="1"/>
    <col min="6" max="6" width="18.5" style="3" customWidth="1"/>
    <col min="7" max="7" width="1.5" style="3" customWidth="1"/>
    <col min="8" max="8" width="18.5" style="3" customWidth="1"/>
    <col min="9" max="9" width="1.5" style="3" customWidth="1"/>
    <col min="10" max="10" width="18.5" style="3" customWidth="1"/>
    <col min="11" max="11" width="1.5" style="3" customWidth="1"/>
    <col min="12" max="12" width="10.5" style="3" customWidth="1"/>
    <col min="13" max="13" width="1.5" style="3" customWidth="1"/>
    <col min="14" max="14" width="18.5" style="3" customWidth="1"/>
    <col min="15" max="15" width="1.5" style="3" customWidth="1"/>
    <col min="16" max="16" width="9.1640625" style="3" customWidth="1"/>
    <col min="17" max="17" width="11.83203125" style="3" customWidth="1"/>
    <col min="18" max="18" width="9.1640625" style="3" customWidth="1"/>
    <col min="19" max="16384" width="9.1640625" style="3"/>
  </cols>
  <sheetData>
    <row r="1" spans="1:22" ht="9" customHeight="1" x14ac:dyDescent="0.2">
      <c r="A1" s="119"/>
      <c r="B1" s="119"/>
      <c r="C1" s="119"/>
      <c r="D1" s="120"/>
      <c r="E1" s="121"/>
      <c r="F1" s="119"/>
      <c r="G1" s="119"/>
      <c r="H1" s="119"/>
      <c r="I1" s="119"/>
      <c r="J1" s="119"/>
      <c r="K1" s="119"/>
      <c r="L1" s="119"/>
      <c r="M1" s="119"/>
      <c r="N1" s="119"/>
      <c r="O1" s="119"/>
      <c r="P1" s="54"/>
      <c r="Q1" s="54"/>
      <c r="R1" s="54"/>
      <c r="S1" s="54"/>
      <c r="T1" s="54"/>
      <c r="U1" s="54"/>
      <c r="V1" s="54"/>
    </row>
    <row r="2" spans="1:22" s="5" customFormat="1" ht="30" customHeight="1" x14ac:dyDescent="0.15">
      <c r="A2" s="4"/>
      <c r="B2" s="306" t="s">
        <v>348</v>
      </c>
      <c r="C2" s="307"/>
      <c r="D2" s="307"/>
      <c r="E2" s="307"/>
      <c r="F2" s="307"/>
      <c r="G2" s="307"/>
      <c r="H2" s="307"/>
      <c r="I2" s="307"/>
      <c r="J2" s="307"/>
      <c r="K2" s="307"/>
      <c r="L2" s="307"/>
      <c r="M2" s="307"/>
      <c r="N2" s="308"/>
      <c r="O2" s="4"/>
    </row>
    <row r="3" spans="1:22" s="8" customFormat="1" ht="9" customHeight="1" thickBot="1" x14ac:dyDescent="0.25">
      <c r="A3" s="80"/>
      <c r="B3" s="80"/>
      <c r="C3" s="9"/>
      <c r="D3" s="122"/>
      <c r="E3" s="123"/>
      <c r="F3" s="80"/>
      <c r="G3" s="80"/>
      <c r="H3" s="80"/>
      <c r="I3" s="80"/>
      <c r="J3" s="80"/>
      <c r="K3" s="80"/>
      <c r="L3" s="80"/>
      <c r="M3" s="80"/>
      <c r="N3" s="80"/>
      <c r="O3" s="80"/>
      <c r="P3" s="124"/>
      <c r="Q3" s="124"/>
      <c r="R3" s="124"/>
      <c r="S3" s="124"/>
      <c r="T3" s="124"/>
      <c r="U3" s="124"/>
      <c r="V3" s="124"/>
    </row>
    <row r="4" spans="1:22" s="10" customFormat="1" ht="18" customHeight="1" thickBot="1" x14ac:dyDescent="0.25">
      <c r="A4" s="125"/>
      <c r="B4" s="295" t="s">
        <v>349</v>
      </c>
      <c r="C4" s="296"/>
      <c r="D4" s="296"/>
      <c r="E4" s="296"/>
      <c r="F4" s="296"/>
      <c r="G4" s="296"/>
      <c r="H4" s="296"/>
      <c r="I4" s="296"/>
      <c r="J4" s="297"/>
      <c r="K4" s="28"/>
      <c r="L4" s="29" t="s">
        <v>203</v>
      </c>
      <c r="M4" s="28"/>
      <c r="N4" s="106" t="str">
        <f>INDEX('RAF Basic data'!$J$38:$J$42, MATCH(ROUND(P4,0),'RAF Basic data'!$K$38:$K$42,0))</f>
        <v>Medium</v>
      </c>
      <c r="O4" s="125"/>
      <c r="P4" s="52">
        <f>ROUND(AVERAGE(P6,P30,P57,P75),1)</f>
        <v>2.5</v>
      </c>
      <c r="Q4" s="32" t="s">
        <v>350</v>
      </c>
      <c r="R4" s="135"/>
      <c r="S4" s="126"/>
      <c r="T4" s="126"/>
      <c r="U4" s="126"/>
      <c r="V4" s="126"/>
    </row>
    <row r="5" spans="1:22" s="1" customFormat="1" ht="9" customHeight="1" thickBot="1" x14ac:dyDescent="0.2">
      <c r="A5" s="2"/>
      <c r="B5" s="149"/>
      <c r="C5" s="37"/>
      <c r="D5" s="149"/>
      <c r="E5" s="149"/>
      <c r="F5" s="149"/>
      <c r="G5" s="149"/>
      <c r="H5" s="153"/>
      <c r="I5" s="149"/>
      <c r="J5" s="152"/>
      <c r="K5" s="149"/>
      <c r="L5" s="149"/>
      <c r="M5" s="149"/>
      <c r="N5" s="35"/>
      <c r="O5" s="36"/>
      <c r="S5" s="126"/>
      <c r="T5" s="126"/>
      <c r="U5" s="126"/>
      <c r="V5" s="126"/>
    </row>
    <row r="6" spans="1:22" s="10" customFormat="1" ht="15" customHeight="1" thickBot="1" x14ac:dyDescent="0.25">
      <c r="A6" s="125"/>
      <c r="B6" s="328" t="s">
        <v>351</v>
      </c>
      <c r="C6" s="329"/>
      <c r="D6" s="329"/>
      <c r="E6" s="329"/>
      <c r="F6" s="329"/>
      <c r="G6" s="329"/>
      <c r="H6" s="329"/>
      <c r="I6" s="329"/>
      <c r="J6" s="330"/>
      <c r="K6" s="149"/>
      <c r="L6" s="39" t="s">
        <v>203</v>
      </c>
      <c r="M6" s="149"/>
      <c r="N6" s="104" t="str">
        <f>INDEX('RAF Basic data'!$D$38:$D$43, MATCH(P6,'RAF Basic data'!$E$38:$E$43,0))</f>
        <v>Not at all</v>
      </c>
      <c r="O6" s="14"/>
      <c r="P6" s="46">
        <f>IF(Q6&gt;5,5,Q6)</f>
        <v>1</v>
      </c>
      <c r="Q6" s="46">
        <f>MIN(VLOOKUP($H$11,'RAF Basic data'!$J$45:$K$50,2,FALSE),VLOOKUP($H$14,'RAF Basic data'!$D$37:$E$43,2,FALSE),VLOOKUP($H$17,'RAF Basic data'!$D$37:$E$43,2,FALSE),VLOOKUP($H$20,'RAF Basic data'!$D$37:$E$43,2,FALSE),VLOOKUP($H$23,'RAF Basic data'!$D$37:$E$43,2,FALSE),VLOOKUP($H$26,'RAF Basic data'!$D$37:$E$43,2,FALSE))</f>
        <v>1</v>
      </c>
      <c r="R6" s="47" t="s">
        <v>352</v>
      </c>
      <c r="S6" s="126"/>
      <c r="T6" s="126"/>
      <c r="U6" s="126"/>
      <c r="V6" s="126"/>
    </row>
    <row r="7" spans="1:22" s="10" customFormat="1" ht="3" customHeight="1" x14ac:dyDescent="0.2">
      <c r="A7" s="125"/>
      <c r="B7" s="149"/>
      <c r="C7" s="149"/>
      <c r="D7" s="149"/>
      <c r="E7" s="149"/>
      <c r="F7" s="149"/>
      <c r="G7" s="149"/>
      <c r="H7" s="149"/>
      <c r="I7" s="149"/>
      <c r="J7" s="149"/>
      <c r="K7" s="149"/>
      <c r="L7" s="149"/>
      <c r="M7" s="149"/>
      <c r="N7" s="149"/>
      <c r="O7" s="14"/>
      <c r="P7" s="126"/>
      <c r="Q7" s="126"/>
      <c r="R7" s="126"/>
      <c r="S7" s="126"/>
      <c r="T7" s="126"/>
      <c r="U7" s="126"/>
      <c r="V7" s="126"/>
    </row>
    <row r="8" spans="1:22" s="10" customFormat="1" ht="12.75" customHeight="1" x14ac:dyDescent="0.15">
      <c r="A8" s="125"/>
      <c r="B8" s="149"/>
      <c r="C8" s="25"/>
      <c r="D8" s="149"/>
      <c r="E8" s="149"/>
      <c r="F8" s="149"/>
      <c r="G8" s="149"/>
      <c r="H8" s="153" t="s">
        <v>353</v>
      </c>
      <c r="I8" s="149"/>
      <c r="J8" s="152"/>
      <c r="K8" s="149"/>
      <c r="L8" s="149"/>
      <c r="M8" s="149"/>
      <c r="N8" s="17"/>
      <c r="O8" s="14"/>
      <c r="P8" s="126"/>
      <c r="Q8" s="126"/>
      <c r="R8" s="126"/>
      <c r="S8" s="126"/>
      <c r="T8" s="126"/>
      <c r="U8" s="126"/>
      <c r="V8" s="126"/>
    </row>
    <row r="9" spans="1:22" s="10" customFormat="1" ht="12.75" customHeight="1" x14ac:dyDescent="0.15">
      <c r="A9" s="125"/>
      <c r="B9" s="149"/>
      <c r="C9" s="25"/>
      <c r="D9" s="149"/>
      <c r="E9" s="149"/>
      <c r="F9" s="149"/>
      <c r="G9" s="149"/>
      <c r="H9" s="153" t="s">
        <v>354</v>
      </c>
      <c r="I9" s="149"/>
      <c r="J9" s="152" t="s">
        <v>355</v>
      </c>
      <c r="K9" s="149"/>
      <c r="L9" s="149"/>
      <c r="M9" s="149"/>
      <c r="N9" s="17"/>
      <c r="O9" s="14"/>
      <c r="P9" s="126"/>
      <c r="Q9" s="126"/>
      <c r="R9" s="126"/>
      <c r="S9" s="126"/>
      <c r="T9" s="126"/>
      <c r="U9" s="126"/>
      <c r="V9" s="126"/>
    </row>
    <row r="10" spans="1:22" s="10" customFormat="1" ht="3" customHeight="1" x14ac:dyDescent="0.15">
      <c r="A10" s="125"/>
      <c r="B10" s="149"/>
      <c r="C10" s="25"/>
      <c r="D10" s="149"/>
      <c r="E10" s="149"/>
      <c r="F10" s="149"/>
      <c r="G10" s="149"/>
      <c r="H10" s="149"/>
      <c r="I10" s="149"/>
      <c r="J10" s="149"/>
      <c r="K10" s="149"/>
      <c r="L10" s="149"/>
      <c r="M10" s="149"/>
      <c r="N10" s="17"/>
      <c r="O10" s="14"/>
      <c r="P10" s="126"/>
      <c r="Q10" s="126"/>
      <c r="R10" s="126"/>
      <c r="S10" s="126"/>
      <c r="T10" s="126"/>
      <c r="U10" s="126"/>
      <c r="V10" s="126"/>
    </row>
    <row r="11" spans="1:22" s="10" customFormat="1" ht="12.75" customHeight="1" x14ac:dyDescent="0.2">
      <c r="A11" s="125"/>
      <c r="B11" s="333" t="s">
        <v>356</v>
      </c>
      <c r="C11" s="333"/>
      <c r="D11" s="333"/>
      <c r="E11" s="333"/>
      <c r="F11" s="333"/>
      <c r="G11" s="149"/>
      <c r="H11" s="107" t="s">
        <v>32</v>
      </c>
      <c r="I11" s="149"/>
      <c r="J11" s="286" t="s">
        <v>357</v>
      </c>
      <c r="K11" s="334"/>
      <c r="L11" s="334"/>
      <c r="M11" s="334"/>
      <c r="N11" s="335"/>
      <c r="O11" s="14"/>
      <c r="P11" s="55" t="s">
        <v>358</v>
      </c>
      <c r="Q11" s="135"/>
      <c r="R11" s="135"/>
      <c r="S11" s="126"/>
      <c r="T11" s="126"/>
      <c r="U11" s="126"/>
      <c r="V11" s="126"/>
    </row>
    <row r="12" spans="1:22" s="10" customFormat="1" ht="12.75" customHeight="1" x14ac:dyDescent="0.2">
      <c r="A12" s="125"/>
      <c r="B12" s="149"/>
      <c r="C12" s="149"/>
      <c r="D12" s="149"/>
      <c r="E12" s="149"/>
      <c r="F12" s="149"/>
      <c r="G12" s="149"/>
      <c r="H12" s="149"/>
      <c r="I12" s="149"/>
      <c r="J12" s="336"/>
      <c r="K12" s="337"/>
      <c r="L12" s="337"/>
      <c r="M12" s="337"/>
      <c r="N12" s="338"/>
      <c r="O12" s="14"/>
      <c r="P12" s="56" t="s">
        <v>359</v>
      </c>
      <c r="Q12" s="135"/>
      <c r="R12" s="135"/>
      <c r="S12" s="126"/>
      <c r="T12" s="126"/>
      <c r="U12" s="83"/>
      <c r="V12" s="126"/>
    </row>
    <row r="13" spans="1:22" s="10" customFormat="1" ht="12.75" customHeight="1" x14ac:dyDescent="0.2">
      <c r="A13" s="125"/>
      <c r="B13" s="149"/>
      <c r="C13" s="149"/>
      <c r="D13" s="149"/>
      <c r="E13" s="149"/>
      <c r="F13" s="149"/>
      <c r="G13" s="149"/>
      <c r="H13" s="149"/>
      <c r="I13" s="149"/>
      <c r="J13" s="339"/>
      <c r="K13" s="340"/>
      <c r="L13" s="340"/>
      <c r="M13" s="340"/>
      <c r="N13" s="341"/>
      <c r="O13" s="14"/>
      <c r="P13" s="126"/>
      <c r="Q13" s="126"/>
      <c r="R13" s="126"/>
      <c r="S13" s="126"/>
      <c r="T13" s="126"/>
      <c r="U13" s="83"/>
      <c r="V13" s="126"/>
    </row>
    <row r="14" spans="1:22" s="10" customFormat="1" ht="12.75" customHeight="1" x14ac:dyDescent="0.2">
      <c r="A14" s="125"/>
      <c r="B14" s="333" t="s">
        <v>360</v>
      </c>
      <c r="C14" s="333"/>
      <c r="D14" s="333"/>
      <c r="E14" s="333"/>
      <c r="F14" s="333"/>
      <c r="G14" s="149"/>
      <c r="H14" s="107" t="s">
        <v>119</v>
      </c>
      <c r="I14" s="149"/>
      <c r="J14" s="286" t="s">
        <v>12</v>
      </c>
      <c r="K14" s="287"/>
      <c r="L14" s="287"/>
      <c r="M14" s="287"/>
      <c r="N14" s="288"/>
      <c r="O14" s="14"/>
      <c r="P14" s="126"/>
      <c r="Q14" s="126"/>
      <c r="R14" s="126"/>
      <c r="S14" s="126"/>
      <c r="T14" s="126"/>
      <c r="U14" s="126"/>
      <c r="V14" s="126"/>
    </row>
    <row r="15" spans="1:22" s="10" customFormat="1" ht="12.75" customHeight="1" x14ac:dyDescent="0.2">
      <c r="A15" s="125"/>
      <c r="B15" s="149"/>
      <c r="C15" s="149"/>
      <c r="D15" s="342"/>
      <c r="E15" s="342"/>
      <c r="F15" s="342"/>
      <c r="G15" s="149"/>
      <c r="H15" s="149"/>
      <c r="I15" s="149"/>
      <c r="J15" s="289"/>
      <c r="K15" s="290"/>
      <c r="L15" s="290"/>
      <c r="M15" s="290"/>
      <c r="N15" s="291"/>
      <c r="O15" s="14"/>
      <c r="P15" s="126"/>
      <c r="Q15" s="126"/>
      <c r="R15" s="126"/>
      <c r="S15" s="126"/>
      <c r="T15" s="126"/>
      <c r="U15" s="126"/>
      <c r="V15" s="126"/>
    </row>
    <row r="16" spans="1:22" s="10" customFormat="1" ht="12.75" customHeight="1" x14ac:dyDescent="0.2">
      <c r="A16" s="125"/>
      <c r="B16" s="149"/>
      <c r="C16" s="149"/>
      <c r="D16" s="149"/>
      <c r="E16" s="149"/>
      <c r="F16" s="149"/>
      <c r="G16" s="149"/>
      <c r="H16" s="149"/>
      <c r="I16" s="149"/>
      <c r="J16" s="292"/>
      <c r="K16" s="293"/>
      <c r="L16" s="293"/>
      <c r="M16" s="293"/>
      <c r="N16" s="294"/>
      <c r="O16" s="14"/>
      <c r="P16" s="126"/>
      <c r="Q16" s="126"/>
      <c r="R16" s="126"/>
      <c r="S16" s="126"/>
      <c r="T16" s="126"/>
      <c r="U16" s="126"/>
      <c r="V16" s="126"/>
    </row>
    <row r="17" spans="1:23" s="10" customFormat="1" ht="12.75" customHeight="1" x14ac:dyDescent="0.2">
      <c r="A17" s="125"/>
      <c r="B17" s="342" t="s">
        <v>361</v>
      </c>
      <c r="C17" s="342"/>
      <c r="D17" s="342"/>
      <c r="E17" s="342"/>
      <c r="F17" s="342"/>
      <c r="G17" s="149"/>
      <c r="H17" s="107" t="s">
        <v>40</v>
      </c>
      <c r="I17" s="149"/>
      <c r="J17" s="286" t="s">
        <v>362</v>
      </c>
      <c r="K17" s="287"/>
      <c r="L17" s="287"/>
      <c r="M17" s="287"/>
      <c r="N17" s="288"/>
      <c r="O17" s="14"/>
      <c r="P17" s="126"/>
      <c r="Q17" s="126"/>
      <c r="R17" s="126"/>
      <c r="S17" s="126"/>
      <c r="T17" s="126"/>
      <c r="U17" s="89"/>
      <c r="V17" s="54"/>
      <c r="W17" s="126"/>
    </row>
    <row r="18" spans="1:23" s="10" customFormat="1" ht="12.75" customHeight="1" x14ac:dyDescent="0.2">
      <c r="A18" s="125"/>
      <c r="B18" s="149"/>
      <c r="C18" s="149"/>
      <c r="D18" s="149"/>
      <c r="E18" s="149"/>
      <c r="F18" s="149"/>
      <c r="G18" s="149"/>
      <c r="H18" s="149"/>
      <c r="I18" s="149"/>
      <c r="J18" s="289"/>
      <c r="K18" s="290"/>
      <c r="L18" s="290"/>
      <c r="M18" s="290"/>
      <c r="N18" s="291"/>
      <c r="O18" s="14"/>
      <c r="P18" s="126"/>
      <c r="Q18" s="126"/>
      <c r="R18" s="126"/>
      <c r="S18" s="82"/>
      <c r="T18" s="126"/>
      <c r="U18" s="89"/>
      <c r="V18" s="54"/>
      <c r="W18" s="126"/>
    </row>
    <row r="19" spans="1:23" s="10" customFormat="1" ht="12.75" customHeight="1" x14ac:dyDescent="0.2">
      <c r="A19" s="125"/>
      <c r="B19" s="149"/>
      <c r="C19" s="149"/>
      <c r="D19" s="149"/>
      <c r="E19" s="149"/>
      <c r="F19" s="149"/>
      <c r="G19" s="149"/>
      <c r="H19" s="149"/>
      <c r="I19" s="149"/>
      <c r="J19" s="292"/>
      <c r="K19" s="293"/>
      <c r="L19" s="293"/>
      <c r="M19" s="293"/>
      <c r="N19" s="294"/>
      <c r="O19" s="14"/>
      <c r="P19" s="126"/>
      <c r="Q19" s="126"/>
      <c r="R19" s="126"/>
      <c r="S19" s="82"/>
      <c r="T19" s="126"/>
      <c r="U19" s="89"/>
      <c r="V19" s="54"/>
      <c r="W19" s="126"/>
    </row>
    <row r="20" spans="1:23" s="10" customFormat="1" ht="12.75" customHeight="1" x14ac:dyDescent="0.2">
      <c r="A20" s="125"/>
      <c r="B20" s="342" t="s">
        <v>363</v>
      </c>
      <c r="C20" s="342"/>
      <c r="D20" s="342"/>
      <c r="E20" s="342"/>
      <c r="F20" s="342"/>
      <c r="G20" s="149"/>
      <c r="H20" s="107" t="s">
        <v>40</v>
      </c>
      <c r="I20" s="149"/>
      <c r="J20" s="286" t="s">
        <v>364</v>
      </c>
      <c r="K20" s="287"/>
      <c r="L20" s="287"/>
      <c r="M20" s="287"/>
      <c r="N20" s="288"/>
      <c r="O20" s="14"/>
      <c r="P20" s="126"/>
      <c r="Q20" s="126"/>
      <c r="R20" s="126"/>
      <c r="S20" s="126"/>
      <c r="T20" s="126"/>
      <c r="U20" s="89"/>
      <c r="V20" s="54"/>
      <c r="W20" s="126"/>
    </row>
    <row r="21" spans="1:23" s="10" customFormat="1" ht="12.75" customHeight="1" x14ac:dyDescent="0.2">
      <c r="A21" s="125"/>
      <c r="B21" s="149"/>
      <c r="C21" s="149"/>
      <c r="D21" s="342"/>
      <c r="E21" s="342"/>
      <c r="F21" s="342"/>
      <c r="G21" s="149"/>
      <c r="H21" s="149"/>
      <c r="I21" s="149"/>
      <c r="J21" s="289"/>
      <c r="K21" s="290"/>
      <c r="L21" s="290"/>
      <c r="M21" s="290"/>
      <c r="N21" s="291"/>
      <c r="O21" s="14"/>
      <c r="P21" s="126"/>
      <c r="Q21" s="126"/>
      <c r="R21" s="126"/>
      <c r="S21" s="126"/>
      <c r="T21" s="126"/>
      <c r="U21" s="89"/>
      <c r="V21" s="54"/>
      <c r="W21" s="126"/>
    </row>
    <row r="22" spans="1:23" s="10" customFormat="1" ht="12.75" customHeight="1" x14ac:dyDescent="0.2">
      <c r="A22" s="125"/>
      <c r="B22" s="149"/>
      <c r="C22" s="149"/>
      <c r="D22" s="149"/>
      <c r="E22" s="149"/>
      <c r="F22" s="149"/>
      <c r="G22" s="149"/>
      <c r="H22" s="149"/>
      <c r="I22" s="149"/>
      <c r="J22" s="292"/>
      <c r="K22" s="293"/>
      <c r="L22" s="293"/>
      <c r="M22" s="293"/>
      <c r="N22" s="294"/>
      <c r="O22" s="14"/>
      <c r="P22" s="126"/>
      <c r="Q22" s="126"/>
      <c r="R22" s="126"/>
      <c r="S22" s="126"/>
      <c r="T22" s="126"/>
      <c r="U22" s="126"/>
      <c r="V22" s="126"/>
      <c r="W22" s="126"/>
    </row>
    <row r="23" spans="1:23" s="10" customFormat="1" ht="12.75" customHeight="1" x14ac:dyDescent="0.2">
      <c r="A23" s="125"/>
      <c r="B23" s="333" t="s">
        <v>365</v>
      </c>
      <c r="C23" s="333"/>
      <c r="D23" s="333"/>
      <c r="E23" s="333"/>
      <c r="F23" s="333"/>
      <c r="G23" s="149"/>
      <c r="H23" s="107" t="s">
        <v>40</v>
      </c>
      <c r="I23" s="149"/>
      <c r="J23" s="286" t="s">
        <v>12</v>
      </c>
      <c r="K23" s="287"/>
      <c r="L23" s="287"/>
      <c r="M23" s="287"/>
      <c r="N23" s="288"/>
      <c r="O23" s="14"/>
      <c r="P23" s="126"/>
      <c r="Q23" s="126"/>
      <c r="R23" s="126"/>
      <c r="S23" s="126"/>
      <c r="T23" s="126"/>
      <c r="U23" s="126"/>
      <c r="V23" s="126"/>
      <c r="W23" s="126"/>
    </row>
    <row r="24" spans="1:23" s="10" customFormat="1" ht="12.75" customHeight="1" x14ac:dyDescent="0.2">
      <c r="A24" s="125"/>
      <c r="B24" s="149"/>
      <c r="C24" s="149"/>
      <c r="D24" s="149"/>
      <c r="E24" s="149"/>
      <c r="F24" s="149"/>
      <c r="G24" s="149"/>
      <c r="H24" s="149"/>
      <c r="I24" s="149"/>
      <c r="J24" s="289"/>
      <c r="K24" s="290"/>
      <c r="L24" s="290"/>
      <c r="M24" s="290"/>
      <c r="N24" s="291"/>
      <c r="O24" s="14"/>
      <c r="P24" s="126"/>
      <c r="Q24" s="126"/>
      <c r="R24" s="126"/>
      <c r="S24" s="126"/>
      <c r="T24" s="126"/>
      <c r="U24" s="126"/>
      <c r="V24" s="126"/>
      <c r="W24" s="126"/>
    </row>
    <row r="25" spans="1:23" s="10" customFormat="1" ht="12.75" customHeight="1" x14ac:dyDescent="0.2">
      <c r="A25" s="125"/>
      <c r="B25" s="149"/>
      <c r="C25" s="149"/>
      <c r="D25" s="149"/>
      <c r="E25" s="149"/>
      <c r="F25" s="149"/>
      <c r="G25" s="149"/>
      <c r="H25" s="149"/>
      <c r="I25" s="149"/>
      <c r="J25" s="292"/>
      <c r="K25" s="293"/>
      <c r="L25" s="293"/>
      <c r="M25" s="293"/>
      <c r="N25" s="294"/>
      <c r="O25" s="14"/>
      <c r="P25" s="126"/>
      <c r="Q25" s="126"/>
      <c r="R25" s="126"/>
      <c r="S25" s="126"/>
      <c r="T25" s="126"/>
      <c r="U25" s="91"/>
      <c r="V25" s="54"/>
      <c r="W25" s="126"/>
    </row>
    <row r="26" spans="1:23" s="10" customFormat="1" ht="12.75" customHeight="1" x14ac:dyDescent="0.2">
      <c r="A26" s="125"/>
      <c r="B26" s="333" t="s">
        <v>366</v>
      </c>
      <c r="C26" s="333"/>
      <c r="D26" s="333"/>
      <c r="E26" s="333"/>
      <c r="F26" s="333"/>
      <c r="G26" s="149"/>
      <c r="H26" s="107" t="s">
        <v>40</v>
      </c>
      <c r="I26" s="149"/>
      <c r="J26" s="286" t="s">
        <v>367</v>
      </c>
      <c r="K26" s="334"/>
      <c r="L26" s="334"/>
      <c r="M26" s="334"/>
      <c r="N26" s="335"/>
      <c r="O26" s="14"/>
      <c r="P26" s="126"/>
      <c r="Q26" s="126"/>
      <c r="R26" s="126"/>
      <c r="S26" s="126"/>
      <c r="T26" s="126"/>
      <c r="U26" s="26"/>
      <c r="V26" s="54"/>
      <c r="W26" s="126"/>
    </row>
    <row r="27" spans="1:23" s="10" customFormat="1" ht="12.75" customHeight="1" x14ac:dyDescent="0.2">
      <c r="A27" s="125"/>
      <c r="B27" s="149"/>
      <c r="C27" s="149"/>
      <c r="D27" s="43"/>
      <c r="E27" s="43"/>
      <c r="F27" s="43"/>
      <c r="G27" s="149"/>
      <c r="H27" s="149"/>
      <c r="I27" s="149"/>
      <c r="J27" s="336"/>
      <c r="K27" s="337"/>
      <c r="L27" s="337"/>
      <c r="M27" s="337"/>
      <c r="N27" s="338"/>
      <c r="O27" s="14"/>
      <c r="P27" s="126"/>
      <c r="Q27" s="126"/>
      <c r="R27" s="126"/>
      <c r="S27" s="126"/>
      <c r="T27" s="126"/>
      <c r="U27" s="26"/>
      <c r="V27" s="54"/>
      <c r="W27" s="126"/>
    </row>
    <row r="28" spans="1:23" s="10" customFormat="1" ht="12.75" customHeight="1" x14ac:dyDescent="0.2">
      <c r="A28" s="125"/>
      <c r="B28" s="149"/>
      <c r="C28" s="149"/>
      <c r="D28" s="149"/>
      <c r="E28" s="149"/>
      <c r="F28" s="149"/>
      <c r="G28" s="149"/>
      <c r="H28" s="149"/>
      <c r="I28" s="149"/>
      <c r="J28" s="339"/>
      <c r="K28" s="340"/>
      <c r="L28" s="340"/>
      <c r="M28" s="340"/>
      <c r="N28" s="341"/>
      <c r="O28" s="14"/>
      <c r="P28" s="126"/>
      <c r="Q28" s="126"/>
      <c r="R28" s="126"/>
      <c r="S28" s="126"/>
      <c r="T28" s="126"/>
      <c r="U28" s="26"/>
      <c r="V28" s="54"/>
      <c r="W28" s="126"/>
    </row>
    <row r="29" spans="1:23" s="1" customFormat="1" ht="3" customHeight="1" thickBot="1" x14ac:dyDescent="0.25">
      <c r="A29" s="2"/>
      <c r="B29" s="149"/>
      <c r="C29" s="38"/>
      <c r="D29" s="149"/>
      <c r="E29" s="149"/>
      <c r="F29" s="149"/>
      <c r="G29" s="149"/>
      <c r="H29" s="33"/>
      <c r="I29" s="149"/>
      <c r="J29" s="149"/>
      <c r="K29" s="149"/>
      <c r="L29" s="149"/>
      <c r="M29" s="149"/>
      <c r="N29" s="35"/>
      <c r="O29" s="36"/>
      <c r="U29" s="26"/>
      <c r="V29" s="54"/>
      <c r="W29" s="126"/>
    </row>
    <row r="30" spans="1:23" s="10" customFormat="1" ht="15" customHeight="1" thickBot="1" x14ac:dyDescent="0.25">
      <c r="A30" s="125"/>
      <c r="B30" s="328" t="s">
        <v>368</v>
      </c>
      <c r="C30" s="329"/>
      <c r="D30" s="329"/>
      <c r="E30" s="329"/>
      <c r="F30" s="329"/>
      <c r="G30" s="329"/>
      <c r="H30" s="329"/>
      <c r="I30" s="329"/>
      <c r="J30" s="330"/>
      <c r="K30" s="149"/>
      <c r="L30" s="39" t="s">
        <v>203</v>
      </c>
      <c r="M30" s="149"/>
      <c r="N30" s="104" t="str">
        <f>INDEX('RAF Basic data'!$D$38:$D$42, MATCH(P30,'RAF Basic data'!$E$38:$E$42,0))</f>
        <v>Insufficient</v>
      </c>
      <c r="O30" s="14"/>
      <c r="P30" s="46">
        <f>IF(Q30&gt;5,5,Q30)</f>
        <v>2</v>
      </c>
      <c r="Q30" s="46">
        <f>MIN(VLOOKUP($H$35,'RAF Basic data'!$D$37:$E$43,2,FALSE),VLOOKUP($H$38,'RAF Basic data'!$D$37:$E$43,2,FALSE),VLOOKUP($H$41,'RAF Basic data'!$D$37:$E$43,2,FALSE),VLOOKUP($H$44,'RAF Basic data'!$D$37:$E$43,2,FALSE),VLOOKUP($H$47,'RAF Basic data'!$D$37:$E$43,2,FALSE),VLOOKUP($H$50,'RAF Basic data'!$D$37:$E$43,2,FALSE),VLOOKUP($H$53,'RAF Basic data'!$D$37:$E$43,2,FALSE))</f>
        <v>2</v>
      </c>
      <c r="R30" s="47" t="s">
        <v>369</v>
      </c>
      <c r="S30" s="126"/>
      <c r="T30" s="126"/>
      <c r="U30" s="26"/>
      <c r="V30" s="54"/>
      <c r="W30" s="126"/>
    </row>
    <row r="31" spans="1:23" s="10" customFormat="1" ht="3" customHeight="1" x14ac:dyDescent="0.2">
      <c r="A31" s="125"/>
      <c r="B31" s="149"/>
      <c r="C31" s="149"/>
      <c r="D31" s="149"/>
      <c r="E31" s="149"/>
      <c r="F31" s="149"/>
      <c r="G31" s="149"/>
      <c r="H31" s="149"/>
      <c r="I31" s="149"/>
      <c r="J31" s="149"/>
      <c r="K31" s="149"/>
      <c r="L31" s="149"/>
      <c r="M31" s="149"/>
      <c r="N31" s="149"/>
      <c r="O31" s="14"/>
      <c r="P31" s="126"/>
      <c r="Q31" s="126"/>
      <c r="R31" s="126"/>
      <c r="S31" s="126"/>
      <c r="T31" s="126"/>
      <c r="U31" s="126"/>
      <c r="V31" s="126"/>
      <c r="W31" s="126"/>
    </row>
    <row r="32" spans="1:23" s="10" customFormat="1" ht="12.75" customHeight="1" x14ac:dyDescent="0.15">
      <c r="A32" s="125"/>
      <c r="B32" s="149"/>
      <c r="C32" s="25"/>
      <c r="D32" s="149"/>
      <c r="E32" s="149"/>
      <c r="F32" s="149"/>
      <c r="G32" s="149"/>
      <c r="H32" s="153" t="s">
        <v>353</v>
      </c>
      <c r="I32" s="149"/>
      <c r="J32" s="152"/>
      <c r="K32" s="149"/>
      <c r="L32" s="149"/>
      <c r="M32" s="149"/>
      <c r="N32" s="17"/>
      <c r="O32" s="14"/>
      <c r="P32" s="126"/>
      <c r="Q32" s="126"/>
      <c r="R32" s="126"/>
      <c r="S32" s="126"/>
      <c r="T32" s="126"/>
      <c r="U32" s="126"/>
      <c r="V32" s="126"/>
      <c r="W32" s="126"/>
    </row>
    <row r="33" spans="1:15" s="10" customFormat="1" ht="12.75" customHeight="1" x14ac:dyDescent="0.15">
      <c r="A33" s="125"/>
      <c r="B33" s="149"/>
      <c r="C33" s="25"/>
      <c r="D33" s="149"/>
      <c r="E33" s="149"/>
      <c r="F33" s="149"/>
      <c r="G33" s="149"/>
      <c r="H33" s="153" t="s">
        <v>354</v>
      </c>
      <c r="I33" s="149"/>
      <c r="J33" s="152" t="s">
        <v>355</v>
      </c>
      <c r="K33" s="149"/>
      <c r="L33" s="149"/>
      <c r="M33" s="149"/>
      <c r="N33" s="17"/>
      <c r="O33" s="14"/>
    </row>
    <row r="34" spans="1:15" s="10" customFormat="1" ht="3" customHeight="1" x14ac:dyDescent="0.15">
      <c r="A34" s="125"/>
      <c r="B34" s="149"/>
      <c r="C34" s="25"/>
      <c r="D34" s="149"/>
      <c r="E34" s="149"/>
      <c r="F34" s="149"/>
      <c r="G34" s="149"/>
      <c r="H34" s="149"/>
      <c r="I34" s="149"/>
      <c r="J34" s="149"/>
      <c r="K34" s="149"/>
      <c r="L34" s="149"/>
      <c r="M34" s="149"/>
      <c r="N34" s="17"/>
      <c r="O34" s="14"/>
    </row>
    <row r="35" spans="1:15" s="10" customFormat="1" ht="12.75" customHeight="1" x14ac:dyDescent="0.2">
      <c r="A35" s="125"/>
      <c r="B35" s="333" t="s">
        <v>370</v>
      </c>
      <c r="C35" s="333"/>
      <c r="D35" s="333"/>
      <c r="E35" s="333"/>
      <c r="F35" s="333"/>
      <c r="G35" s="149"/>
      <c r="H35" s="107" t="s">
        <v>43</v>
      </c>
      <c r="I35" s="149"/>
      <c r="J35" s="286" t="s">
        <v>371</v>
      </c>
      <c r="K35" s="287"/>
      <c r="L35" s="287"/>
      <c r="M35" s="287"/>
      <c r="N35" s="288"/>
      <c r="O35" s="14"/>
    </row>
    <row r="36" spans="1:15" s="10" customFormat="1" ht="12.75" customHeight="1" x14ac:dyDescent="0.2">
      <c r="A36" s="125"/>
      <c r="B36" s="149"/>
      <c r="C36" s="149"/>
      <c r="D36" s="149"/>
      <c r="E36" s="149"/>
      <c r="F36" s="149"/>
      <c r="G36" s="149"/>
      <c r="H36" s="149"/>
      <c r="I36" s="149"/>
      <c r="J36" s="289"/>
      <c r="K36" s="290"/>
      <c r="L36" s="290"/>
      <c r="M36" s="290"/>
      <c r="N36" s="291"/>
      <c r="O36" s="14"/>
    </row>
    <row r="37" spans="1:15" s="10" customFormat="1" ht="12.75" customHeight="1" x14ac:dyDescent="0.2">
      <c r="A37" s="125"/>
      <c r="B37" s="48"/>
      <c r="C37" s="48"/>
      <c r="D37" s="48"/>
      <c r="E37" s="48"/>
      <c r="F37" s="48"/>
      <c r="G37" s="149"/>
      <c r="H37" s="149"/>
      <c r="I37" s="149"/>
      <c r="J37" s="292"/>
      <c r="K37" s="293"/>
      <c r="L37" s="293"/>
      <c r="M37" s="293"/>
      <c r="N37" s="294"/>
      <c r="O37" s="14"/>
    </row>
    <row r="38" spans="1:15" s="10" customFormat="1" ht="12.75" customHeight="1" x14ac:dyDescent="0.2">
      <c r="A38" s="125"/>
      <c r="B38" s="333" t="s">
        <v>372</v>
      </c>
      <c r="C38" s="333"/>
      <c r="D38" s="333"/>
      <c r="E38" s="333"/>
      <c r="F38" s="333"/>
      <c r="G38" s="149"/>
      <c r="H38" s="107" t="s">
        <v>43</v>
      </c>
      <c r="I38" s="149"/>
      <c r="J38" s="286" t="s">
        <v>12</v>
      </c>
      <c r="K38" s="287"/>
      <c r="L38" s="287"/>
      <c r="M38" s="287"/>
      <c r="N38" s="288"/>
      <c r="O38" s="14"/>
    </row>
    <row r="39" spans="1:15" s="10" customFormat="1" ht="12.75" customHeight="1" x14ac:dyDescent="0.2">
      <c r="A39" s="125"/>
      <c r="B39" s="333"/>
      <c r="C39" s="333"/>
      <c r="D39" s="333"/>
      <c r="E39" s="333"/>
      <c r="F39" s="333"/>
      <c r="G39" s="149"/>
      <c r="H39" s="149"/>
      <c r="I39" s="149"/>
      <c r="J39" s="289"/>
      <c r="K39" s="290"/>
      <c r="L39" s="290"/>
      <c r="M39" s="290"/>
      <c r="N39" s="291"/>
      <c r="O39" s="14"/>
    </row>
    <row r="40" spans="1:15" s="10" customFormat="1" ht="12.75" customHeight="1" x14ac:dyDescent="0.2">
      <c r="A40" s="125"/>
      <c r="B40" s="149"/>
      <c r="C40" s="149"/>
      <c r="D40" s="149"/>
      <c r="E40" s="149"/>
      <c r="F40" s="149"/>
      <c r="G40" s="149"/>
      <c r="H40" s="149"/>
      <c r="I40" s="149"/>
      <c r="J40" s="292"/>
      <c r="K40" s="293"/>
      <c r="L40" s="293"/>
      <c r="M40" s="293"/>
      <c r="N40" s="294"/>
      <c r="O40" s="14"/>
    </row>
    <row r="41" spans="1:15" s="10" customFormat="1" ht="12.75" customHeight="1" x14ac:dyDescent="0.2">
      <c r="A41" s="125"/>
      <c r="B41" s="333" t="s">
        <v>373</v>
      </c>
      <c r="C41" s="333"/>
      <c r="D41" s="333"/>
      <c r="E41" s="333"/>
      <c r="F41" s="333"/>
      <c r="G41" s="149"/>
      <c r="H41" s="107" t="s">
        <v>43</v>
      </c>
      <c r="I41" s="149"/>
      <c r="J41" s="286" t="s">
        <v>374</v>
      </c>
      <c r="K41" s="287"/>
      <c r="L41" s="287"/>
      <c r="M41" s="287"/>
      <c r="N41" s="288"/>
      <c r="O41" s="14"/>
    </row>
    <row r="42" spans="1:15" s="10" customFormat="1" ht="12.75" customHeight="1" x14ac:dyDescent="0.2">
      <c r="A42" s="125"/>
      <c r="B42" s="149"/>
      <c r="C42" s="149"/>
      <c r="D42" s="149"/>
      <c r="E42" s="149"/>
      <c r="F42" s="149"/>
      <c r="G42" s="149"/>
      <c r="H42" s="149"/>
      <c r="I42" s="149"/>
      <c r="J42" s="289"/>
      <c r="K42" s="290"/>
      <c r="L42" s="290"/>
      <c r="M42" s="290"/>
      <c r="N42" s="291"/>
      <c r="O42" s="14"/>
    </row>
    <row r="43" spans="1:15" s="10" customFormat="1" ht="12.75" customHeight="1" x14ac:dyDescent="0.2">
      <c r="A43" s="125"/>
      <c r="B43" s="149"/>
      <c r="C43" s="149"/>
      <c r="D43" s="149"/>
      <c r="E43" s="149"/>
      <c r="F43" s="149"/>
      <c r="G43" s="149"/>
      <c r="H43" s="149"/>
      <c r="I43" s="149"/>
      <c r="J43" s="292"/>
      <c r="K43" s="293"/>
      <c r="L43" s="293"/>
      <c r="M43" s="293"/>
      <c r="N43" s="294"/>
      <c r="O43" s="14"/>
    </row>
    <row r="44" spans="1:15" s="10" customFormat="1" ht="12.75" customHeight="1" x14ac:dyDescent="0.2">
      <c r="A44" s="125"/>
      <c r="B44" s="333" t="s">
        <v>375</v>
      </c>
      <c r="C44" s="333"/>
      <c r="D44" s="333"/>
      <c r="E44" s="333"/>
      <c r="F44" s="333"/>
      <c r="G44" s="149"/>
      <c r="H44" s="107" t="s">
        <v>43</v>
      </c>
      <c r="I44" s="149"/>
      <c r="J44" s="286" t="s">
        <v>376</v>
      </c>
      <c r="K44" s="287"/>
      <c r="L44" s="287"/>
      <c r="M44" s="287"/>
      <c r="N44" s="288"/>
      <c r="O44" s="14"/>
    </row>
    <row r="45" spans="1:15" s="10" customFormat="1" ht="12.75" customHeight="1" x14ac:dyDescent="0.2">
      <c r="A45" s="125"/>
      <c r="B45" s="333"/>
      <c r="C45" s="333"/>
      <c r="D45" s="333"/>
      <c r="E45" s="333"/>
      <c r="F45" s="333"/>
      <c r="G45" s="149"/>
      <c r="H45" s="149"/>
      <c r="I45" s="149"/>
      <c r="J45" s="289"/>
      <c r="K45" s="290"/>
      <c r="L45" s="290"/>
      <c r="M45" s="290"/>
      <c r="N45" s="291"/>
      <c r="O45" s="14"/>
    </row>
    <row r="46" spans="1:15" s="10" customFormat="1" ht="12.75" customHeight="1" x14ac:dyDescent="0.2">
      <c r="A46" s="125"/>
      <c r="B46" s="149"/>
      <c r="C46" s="149"/>
      <c r="D46" s="149"/>
      <c r="E46" s="149"/>
      <c r="F46" s="149"/>
      <c r="G46" s="149"/>
      <c r="H46" s="149"/>
      <c r="I46" s="149"/>
      <c r="J46" s="292"/>
      <c r="K46" s="293"/>
      <c r="L46" s="293"/>
      <c r="M46" s="293"/>
      <c r="N46" s="294"/>
      <c r="O46" s="14"/>
    </row>
    <row r="47" spans="1:15" s="10" customFormat="1" ht="12.75" customHeight="1" x14ac:dyDescent="0.2">
      <c r="A47" s="125"/>
      <c r="B47" s="333" t="s">
        <v>377</v>
      </c>
      <c r="C47" s="333"/>
      <c r="D47" s="333"/>
      <c r="E47" s="333"/>
      <c r="F47" s="333"/>
      <c r="G47" s="149"/>
      <c r="H47" s="107" t="s">
        <v>43</v>
      </c>
      <c r="I47" s="149"/>
      <c r="J47" s="286" t="s">
        <v>378</v>
      </c>
      <c r="K47" s="287"/>
      <c r="L47" s="287"/>
      <c r="M47" s="287"/>
      <c r="N47" s="288"/>
      <c r="O47" s="14"/>
    </row>
    <row r="48" spans="1:15" s="10" customFormat="1" ht="12.75" customHeight="1" x14ac:dyDescent="0.2">
      <c r="A48" s="125"/>
      <c r="B48" s="149"/>
      <c r="C48" s="149"/>
      <c r="D48" s="149"/>
      <c r="E48" s="149"/>
      <c r="F48" s="149"/>
      <c r="G48" s="149"/>
      <c r="H48" s="149"/>
      <c r="I48" s="149"/>
      <c r="J48" s="289"/>
      <c r="K48" s="290"/>
      <c r="L48" s="290"/>
      <c r="M48" s="290"/>
      <c r="N48" s="291"/>
      <c r="O48" s="14"/>
    </row>
    <row r="49" spans="1:18" s="10" customFormat="1" ht="12.75" customHeight="1" x14ac:dyDescent="0.2">
      <c r="A49" s="125"/>
      <c r="B49" s="149"/>
      <c r="C49" s="149"/>
      <c r="D49" s="149"/>
      <c r="E49" s="149"/>
      <c r="F49" s="149"/>
      <c r="G49" s="149"/>
      <c r="H49" s="149"/>
      <c r="I49" s="149"/>
      <c r="J49" s="292"/>
      <c r="K49" s="293"/>
      <c r="L49" s="293"/>
      <c r="M49" s="293"/>
      <c r="N49" s="294"/>
      <c r="O49" s="14"/>
      <c r="P49" s="126"/>
      <c r="Q49" s="126"/>
      <c r="R49" s="126"/>
    </row>
    <row r="50" spans="1:18" s="10" customFormat="1" ht="12.75" customHeight="1" x14ac:dyDescent="0.2">
      <c r="A50" s="125"/>
      <c r="B50" s="333" t="s">
        <v>379</v>
      </c>
      <c r="C50" s="333"/>
      <c r="D50" s="333"/>
      <c r="E50" s="333"/>
      <c r="F50" s="333"/>
      <c r="G50" s="149"/>
      <c r="H50" s="107" t="s">
        <v>43</v>
      </c>
      <c r="I50" s="149"/>
      <c r="J50" s="286" t="s">
        <v>380</v>
      </c>
      <c r="K50" s="287"/>
      <c r="L50" s="287"/>
      <c r="M50" s="287"/>
      <c r="N50" s="288"/>
      <c r="O50" s="14"/>
      <c r="P50" s="126"/>
      <c r="Q50" s="126"/>
      <c r="R50" s="126"/>
    </row>
    <row r="51" spans="1:18" s="10" customFormat="1" ht="12.75" customHeight="1" x14ac:dyDescent="0.2">
      <c r="A51" s="125"/>
      <c r="B51" s="149"/>
      <c r="C51" s="149"/>
      <c r="D51" s="43"/>
      <c r="E51" s="43"/>
      <c r="F51" s="43"/>
      <c r="G51" s="149"/>
      <c r="H51" s="149"/>
      <c r="I51" s="149"/>
      <c r="J51" s="289"/>
      <c r="K51" s="290"/>
      <c r="L51" s="290"/>
      <c r="M51" s="290"/>
      <c r="N51" s="291"/>
      <c r="O51" s="14"/>
      <c r="P51" s="126"/>
      <c r="Q51" s="126"/>
      <c r="R51" s="126"/>
    </row>
    <row r="52" spans="1:18" s="10" customFormat="1" ht="12.75" customHeight="1" x14ac:dyDescent="0.2">
      <c r="A52" s="125"/>
      <c r="B52" s="149"/>
      <c r="C52" s="149"/>
      <c r="D52" s="149"/>
      <c r="E52" s="149"/>
      <c r="F52" s="149"/>
      <c r="G52" s="149"/>
      <c r="H52" s="149"/>
      <c r="I52" s="149"/>
      <c r="J52" s="292"/>
      <c r="K52" s="293"/>
      <c r="L52" s="293"/>
      <c r="M52" s="293"/>
      <c r="N52" s="294"/>
      <c r="O52" s="14"/>
      <c r="P52" s="126"/>
      <c r="Q52" s="126"/>
      <c r="R52" s="126"/>
    </row>
    <row r="53" spans="1:18" s="10" customFormat="1" ht="12.75" customHeight="1" x14ac:dyDescent="0.2">
      <c r="A53" s="125"/>
      <c r="B53" s="333" t="s">
        <v>381</v>
      </c>
      <c r="C53" s="333"/>
      <c r="D53" s="333"/>
      <c r="E53" s="333"/>
      <c r="F53" s="333"/>
      <c r="G53" s="149"/>
      <c r="H53" s="107" t="s">
        <v>43</v>
      </c>
      <c r="I53" s="149"/>
      <c r="J53" s="286" t="s">
        <v>382</v>
      </c>
      <c r="K53" s="287"/>
      <c r="L53" s="287"/>
      <c r="M53" s="287"/>
      <c r="N53" s="288"/>
      <c r="O53" s="14"/>
      <c r="P53" s="126"/>
      <c r="Q53" s="126"/>
      <c r="R53" s="126"/>
    </row>
    <row r="54" spans="1:18" s="10" customFormat="1" ht="12.75" customHeight="1" x14ac:dyDescent="0.2">
      <c r="A54" s="125"/>
      <c r="B54" s="149"/>
      <c r="C54" s="149"/>
      <c r="D54" s="43"/>
      <c r="E54" s="43"/>
      <c r="F54" s="43"/>
      <c r="G54" s="149"/>
      <c r="H54" s="149"/>
      <c r="I54" s="149"/>
      <c r="J54" s="289"/>
      <c r="K54" s="290"/>
      <c r="L54" s="290"/>
      <c r="M54" s="290"/>
      <c r="N54" s="291"/>
      <c r="O54" s="14"/>
      <c r="P54" s="126"/>
      <c r="Q54" s="126"/>
      <c r="R54" s="126"/>
    </row>
    <row r="55" spans="1:18" s="10" customFormat="1" ht="12.75" customHeight="1" x14ac:dyDescent="0.2">
      <c r="A55" s="125"/>
      <c r="B55" s="149"/>
      <c r="C55" s="149"/>
      <c r="D55" s="149"/>
      <c r="E55" s="149"/>
      <c r="F55" s="149"/>
      <c r="G55" s="149"/>
      <c r="H55" s="149"/>
      <c r="I55" s="149"/>
      <c r="J55" s="292"/>
      <c r="K55" s="293"/>
      <c r="L55" s="293"/>
      <c r="M55" s="293"/>
      <c r="N55" s="294"/>
      <c r="O55" s="14"/>
      <c r="P55" s="126"/>
      <c r="Q55" s="126"/>
      <c r="R55" s="126"/>
    </row>
    <row r="56" spans="1:18" s="1" customFormat="1" ht="3" customHeight="1" thickBot="1" x14ac:dyDescent="0.2">
      <c r="A56" s="2"/>
      <c r="B56" s="149"/>
      <c r="C56" s="38"/>
      <c r="D56" s="149"/>
      <c r="E56" s="149"/>
      <c r="F56" s="149"/>
      <c r="G56" s="149"/>
      <c r="H56" s="33"/>
      <c r="I56" s="149"/>
      <c r="J56" s="149"/>
      <c r="K56" s="149"/>
      <c r="L56" s="149"/>
      <c r="M56" s="149"/>
      <c r="N56" s="35"/>
      <c r="O56" s="36"/>
    </row>
    <row r="57" spans="1:18" s="10" customFormat="1" ht="15" customHeight="1" thickBot="1" x14ac:dyDescent="0.25">
      <c r="A57" s="125"/>
      <c r="B57" s="328" t="s">
        <v>383</v>
      </c>
      <c r="C57" s="329"/>
      <c r="D57" s="329"/>
      <c r="E57" s="329"/>
      <c r="F57" s="329"/>
      <c r="G57" s="329"/>
      <c r="H57" s="329"/>
      <c r="I57" s="329"/>
      <c r="J57" s="330"/>
      <c r="K57" s="149"/>
      <c r="L57" s="39" t="s">
        <v>203</v>
      </c>
      <c r="M57" s="149"/>
      <c r="N57" s="104" t="str">
        <f>INDEX('RAF Basic data'!$D$38:$D$43, MATCH(P57,'RAF Basic data'!$E$38:$E$43,0))</f>
        <v>Insufficient</v>
      </c>
      <c r="O57" s="14"/>
      <c r="P57" s="46">
        <f>IF(Q57&gt;5,5,Q57)</f>
        <v>2</v>
      </c>
      <c r="Q57" s="46">
        <f>MIN(VLOOKUP($H$62,'RAF Basic data'!$D$37:$E$43,2,FALSE),VLOOKUP($H$65,'RAF Basic data'!$D$37:$E$43,2,FALSE),VLOOKUP($H$68,'RAF Basic data'!$D$37:$E$43,2,FALSE),VLOOKUP($H$71,'RAF Basic data'!$D$37:$E$43,2,FALSE))</f>
        <v>2</v>
      </c>
      <c r="R57" s="47" t="s">
        <v>384</v>
      </c>
    </row>
    <row r="58" spans="1:18" s="10" customFormat="1" ht="3" customHeight="1" x14ac:dyDescent="0.2">
      <c r="A58" s="125"/>
      <c r="B58" s="149"/>
      <c r="C58" s="149"/>
      <c r="D58" s="149"/>
      <c r="E58" s="149"/>
      <c r="F58" s="149"/>
      <c r="G58" s="149"/>
      <c r="H58" s="149"/>
      <c r="I58" s="149"/>
      <c r="J58" s="149"/>
      <c r="K58" s="149"/>
      <c r="L58" s="149"/>
      <c r="M58" s="149"/>
      <c r="N58" s="149"/>
      <c r="O58" s="14"/>
      <c r="P58" s="126"/>
      <c r="Q58" s="126"/>
      <c r="R58" s="126"/>
    </row>
    <row r="59" spans="1:18" s="10" customFormat="1" ht="12.75" customHeight="1" x14ac:dyDescent="0.15">
      <c r="A59" s="125"/>
      <c r="B59" s="149"/>
      <c r="C59" s="25"/>
      <c r="D59" s="149"/>
      <c r="E59" s="149"/>
      <c r="F59" s="149"/>
      <c r="G59" s="149"/>
      <c r="H59" s="153" t="s">
        <v>353</v>
      </c>
      <c r="I59" s="149"/>
      <c r="J59" s="152"/>
      <c r="K59" s="149"/>
      <c r="L59" s="149"/>
      <c r="M59" s="149"/>
      <c r="N59" s="17"/>
      <c r="O59" s="14"/>
      <c r="P59" s="126"/>
      <c r="Q59" s="126"/>
      <c r="R59" s="126"/>
    </row>
    <row r="60" spans="1:18" s="10" customFormat="1" ht="12.75" customHeight="1" x14ac:dyDescent="0.15">
      <c r="A60" s="125"/>
      <c r="B60" s="149"/>
      <c r="C60" s="25"/>
      <c r="D60" s="149"/>
      <c r="E60" s="149"/>
      <c r="F60" s="149"/>
      <c r="G60" s="149"/>
      <c r="H60" s="153" t="s">
        <v>354</v>
      </c>
      <c r="I60" s="149"/>
      <c r="J60" s="152" t="s">
        <v>355</v>
      </c>
      <c r="K60" s="149"/>
      <c r="L60" s="149"/>
      <c r="M60" s="149"/>
      <c r="N60" s="17"/>
      <c r="O60" s="14"/>
      <c r="P60" s="126"/>
      <c r="Q60" s="126"/>
      <c r="R60" s="126"/>
    </row>
    <row r="61" spans="1:18" s="10" customFormat="1" ht="3" customHeight="1" x14ac:dyDescent="0.15">
      <c r="A61" s="125"/>
      <c r="B61" s="149"/>
      <c r="C61" s="25"/>
      <c r="D61" s="149"/>
      <c r="E61" s="149"/>
      <c r="F61" s="149"/>
      <c r="G61" s="149"/>
      <c r="H61" s="149"/>
      <c r="I61" s="149"/>
      <c r="J61" s="149"/>
      <c r="K61" s="149"/>
      <c r="L61" s="149"/>
      <c r="M61" s="149"/>
      <c r="N61" s="17"/>
      <c r="O61" s="14"/>
      <c r="P61" s="126"/>
      <c r="Q61" s="126"/>
      <c r="R61" s="126"/>
    </row>
    <row r="62" spans="1:18" s="10" customFormat="1" ht="12.75" customHeight="1" x14ac:dyDescent="0.2">
      <c r="A62" s="125"/>
      <c r="B62" s="333" t="s">
        <v>385</v>
      </c>
      <c r="C62" s="333"/>
      <c r="D62" s="333"/>
      <c r="E62" s="333"/>
      <c r="F62" s="333"/>
      <c r="G62" s="149"/>
      <c r="H62" s="107" t="s">
        <v>43</v>
      </c>
      <c r="I62" s="149"/>
      <c r="J62" s="286" t="s">
        <v>12</v>
      </c>
      <c r="K62" s="287"/>
      <c r="L62" s="287"/>
      <c r="M62" s="287"/>
      <c r="N62" s="288"/>
      <c r="O62" s="14"/>
      <c r="P62" s="126"/>
      <c r="Q62" s="126"/>
      <c r="R62" s="126"/>
    </row>
    <row r="63" spans="1:18" s="10" customFormat="1" ht="12.75" customHeight="1" x14ac:dyDescent="0.2">
      <c r="A63" s="125"/>
      <c r="B63" s="149"/>
      <c r="C63" s="149"/>
      <c r="D63" s="149"/>
      <c r="E63" s="149"/>
      <c r="F63" s="149"/>
      <c r="G63" s="149"/>
      <c r="H63" s="149"/>
      <c r="I63" s="149"/>
      <c r="J63" s="289"/>
      <c r="K63" s="290"/>
      <c r="L63" s="290"/>
      <c r="M63" s="290"/>
      <c r="N63" s="291"/>
      <c r="O63" s="14"/>
      <c r="P63" s="126"/>
      <c r="Q63" s="126"/>
      <c r="R63" s="126"/>
    </row>
    <row r="64" spans="1:18" s="10" customFormat="1" ht="12.75" customHeight="1" x14ac:dyDescent="0.2">
      <c r="A64" s="125"/>
      <c r="B64" s="149"/>
      <c r="C64" s="149"/>
      <c r="D64" s="149"/>
      <c r="E64" s="149"/>
      <c r="F64" s="149"/>
      <c r="G64" s="149"/>
      <c r="H64" s="149"/>
      <c r="I64" s="149"/>
      <c r="J64" s="292"/>
      <c r="K64" s="293"/>
      <c r="L64" s="293"/>
      <c r="M64" s="293"/>
      <c r="N64" s="294"/>
      <c r="O64" s="14"/>
      <c r="P64" s="126"/>
      <c r="Q64" s="126"/>
      <c r="R64" s="126"/>
    </row>
    <row r="65" spans="1:18" s="10" customFormat="1" ht="12.75" customHeight="1" x14ac:dyDescent="0.2">
      <c r="A65" s="125"/>
      <c r="B65" s="333" t="s">
        <v>386</v>
      </c>
      <c r="C65" s="333"/>
      <c r="D65" s="333"/>
      <c r="E65" s="333"/>
      <c r="F65" s="333"/>
      <c r="G65" s="149"/>
      <c r="H65" s="107" t="s">
        <v>43</v>
      </c>
      <c r="I65" s="149"/>
      <c r="J65" s="286" t="s">
        <v>12</v>
      </c>
      <c r="K65" s="287"/>
      <c r="L65" s="287"/>
      <c r="M65" s="287"/>
      <c r="N65" s="288"/>
      <c r="O65" s="14"/>
      <c r="P65" s="126"/>
      <c r="Q65" s="126"/>
      <c r="R65" s="126"/>
    </row>
    <row r="66" spans="1:18" s="10" customFormat="1" ht="12.75" customHeight="1" x14ac:dyDescent="0.2">
      <c r="A66" s="125"/>
      <c r="B66" s="149"/>
      <c r="C66" s="149"/>
      <c r="D66" s="43"/>
      <c r="E66" s="43"/>
      <c r="F66" s="43"/>
      <c r="G66" s="149"/>
      <c r="H66" s="149"/>
      <c r="I66" s="149"/>
      <c r="J66" s="289"/>
      <c r="K66" s="290"/>
      <c r="L66" s="290"/>
      <c r="M66" s="290"/>
      <c r="N66" s="291"/>
      <c r="O66" s="14"/>
      <c r="P66" s="126"/>
      <c r="Q66" s="126"/>
      <c r="R66" s="126"/>
    </row>
    <row r="67" spans="1:18" s="10" customFormat="1" ht="12.75" customHeight="1" x14ac:dyDescent="0.2">
      <c r="A67" s="125"/>
      <c r="B67" s="149"/>
      <c r="C67" s="149"/>
      <c r="D67" s="149"/>
      <c r="E67" s="149"/>
      <c r="F67" s="149"/>
      <c r="G67" s="149"/>
      <c r="H67" s="149"/>
      <c r="I67" s="149"/>
      <c r="J67" s="292"/>
      <c r="K67" s="293"/>
      <c r="L67" s="293"/>
      <c r="M67" s="293"/>
      <c r="N67" s="294"/>
      <c r="O67" s="14"/>
      <c r="P67" s="126"/>
      <c r="Q67" s="126"/>
      <c r="R67" s="126"/>
    </row>
    <row r="68" spans="1:18" s="10" customFormat="1" ht="12.75" customHeight="1" x14ac:dyDescent="0.2">
      <c r="A68" s="125"/>
      <c r="B68" s="333" t="s">
        <v>387</v>
      </c>
      <c r="C68" s="333"/>
      <c r="D68" s="333"/>
      <c r="E68" s="333"/>
      <c r="F68" s="333"/>
      <c r="G68" s="149"/>
      <c r="H68" s="107" t="s">
        <v>43</v>
      </c>
      <c r="I68" s="149"/>
      <c r="J68" s="286" t="s">
        <v>12</v>
      </c>
      <c r="K68" s="287"/>
      <c r="L68" s="287"/>
      <c r="M68" s="287"/>
      <c r="N68" s="288"/>
      <c r="O68" s="14"/>
      <c r="P68" s="126"/>
      <c r="Q68" s="126"/>
      <c r="R68" s="126"/>
    </row>
    <row r="69" spans="1:18" s="10" customFormat="1" ht="12.75" customHeight="1" x14ac:dyDescent="0.2">
      <c r="A69" s="125"/>
      <c r="B69" s="333"/>
      <c r="C69" s="333"/>
      <c r="D69" s="333"/>
      <c r="E69" s="333"/>
      <c r="F69" s="333"/>
      <c r="G69" s="149"/>
      <c r="H69" s="149"/>
      <c r="I69" s="149"/>
      <c r="J69" s="289"/>
      <c r="K69" s="290"/>
      <c r="L69" s="290"/>
      <c r="M69" s="290"/>
      <c r="N69" s="291"/>
      <c r="O69" s="14"/>
      <c r="P69" s="126"/>
      <c r="Q69" s="126"/>
      <c r="R69" s="126"/>
    </row>
    <row r="70" spans="1:18" s="10" customFormat="1" ht="12.75" customHeight="1" x14ac:dyDescent="0.2">
      <c r="A70" s="125"/>
      <c r="B70" s="149"/>
      <c r="C70" s="149"/>
      <c r="D70" s="149"/>
      <c r="E70" s="149"/>
      <c r="F70" s="149"/>
      <c r="G70" s="149"/>
      <c r="H70" s="149"/>
      <c r="I70" s="149"/>
      <c r="J70" s="292"/>
      <c r="K70" s="293"/>
      <c r="L70" s="293"/>
      <c r="M70" s="293"/>
      <c r="N70" s="294"/>
      <c r="O70" s="14"/>
      <c r="P70" s="126"/>
      <c r="Q70" s="126"/>
      <c r="R70" s="126"/>
    </row>
    <row r="71" spans="1:18" s="10" customFormat="1" ht="12.75" customHeight="1" x14ac:dyDescent="0.2">
      <c r="A71" s="125"/>
      <c r="B71" s="333" t="s">
        <v>388</v>
      </c>
      <c r="C71" s="333"/>
      <c r="D71" s="333"/>
      <c r="E71" s="333"/>
      <c r="F71" s="333"/>
      <c r="G71" s="149"/>
      <c r="H71" s="107" t="s">
        <v>43</v>
      </c>
      <c r="I71" s="149"/>
      <c r="J71" s="286"/>
      <c r="K71" s="287"/>
      <c r="L71" s="287"/>
      <c r="M71" s="287"/>
      <c r="N71" s="288"/>
      <c r="O71" s="14"/>
      <c r="P71" s="126"/>
      <c r="Q71" s="126"/>
      <c r="R71" s="126"/>
    </row>
    <row r="72" spans="1:18" s="10" customFormat="1" ht="12.75" customHeight="1" x14ac:dyDescent="0.2">
      <c r="A72" s="125"/>
      <c r="B72" s="149"/>
      <c r="C72" s="149"/>
      <c r="D72" s="43"/>
      <c r="E72" s="43"/>
      <c r="F72" s="43"/>
      <c r="G72" s="149"/>
      <c r="H72" s="149"/>
      <c r="I72" s="149"/>
      <c r="J72" s="289"/>
      <c r="K72" s="290"/>
      <c r="L72" s="290"/>
      <c r="M72" s="290"/>
      <c r="N72" s="291"/>
      <c r="O72" s="14"/>
      <c r="P72" s="126"/>
      <c r="Q72" s="126"/>
      <c r="R72" s="126"/>
    </row>
    <row r="73" spans="1:18" s="10" customFormat="1" ht="12.75" customHeight="1" x14ac:dyDescent="0.2">
      <c r="A73" s="125"/>
      <c r="B73" s="149"/>
      <c r="C73" s="149"/>
      <c r="D73" s="149"/>
      <c r="E73" s="149"/>
      <c r="F73" s="149"/>
      <c r="G73" s="149"/>
      <c r="H73" s="149"/>
      <c r="I73" s="149"/>
      <c r="J73" s="292"/>
      <c r="K73" s="293"/>
      <c r="L73" s="293"/>
      <c r="M73" s="293"/>
      <c r="N73" s="294"/>
      <c r="O73" s="14"/>
      <c r="P73" s="126"/>
      <c r="Q73" s="126"/>
      <c r="R73" s="126"/>
    </row>
    <row r="74" spans="1:18" s="1" customFormat="1" ht="3" customHeight="1" thickBot="1" x14ac:dyDescent="0.2">
      <c r="A74" s="2"/>
      <c r="B74" s="149"/>
      <c r="C74" s="38"/>
      <c r="D74" s="149"/>
      <c r="E74" s="149"/>
      <c r="F74" s="149"/>
      <c r="G74" s="149"/>
      <c r="H74" s="33"/>
      <c r="I74" s="149"/>
      <c r="J74" s="149"/>
      <c r="K74" s="149"/>
      <c r="L74" s="149"/>
      <c r="M74" s="149"/>
      <c r="N74" s="35"/>
      <c r="O74" s="36"/>
    </row>
    <row r="75" spans="1:18" s="10" customFormat="1" ht="15" customHeight="1" thickBot="1" x14ac:dyDescent="0.25">
      <c r="A75" s="125"/>
      <c r="B75" s="328" t="s">
        <v>389</v>
      </c>
      <c r="C75" s="329"/>
      <c r="D75" s="329"/>
      <c r="E75" s="329"/>
      <c r="F75" s="329"/>
      <c r="G75" s="329"/>
      <c r="H75" s="329"/>
      <c r="I75" s="329"/>
      <c r="J75" s="330"/>
      <c r="K75" s="149"/>
      <c r="L75" s="39" t="s">
        <v>203</v>
      </c>
      <c r="M75" s="149"/>
      <c r="N75" s="104" t="str">
        <f>INDEX('RAF Basic data'!$D$38:$D$43, MATCH(P75,'RAF Basic data'!$E$38:$E$43,0))</f>
        <v>Amply sufficient</v>
      </c>
      <c r="O75" s="14"/>
      <c r="P75" s="46">
        <f>IF(Q75&gt;5,5,Q75)</f>
        <v>5</v>
      </c>
      <c r="Q75" s="46">
        <f>MIN(VLOOKUP($H$80,'RAF Basic data'!$D$37:$E$43,2,FALSE),VLOOKUP($H$83,'RAF Basic data'!$D$37:$E$43,2,FALSE))</f>
        <v>6</v>
      </c>
      <c r="R75" s="47" t="s">
        <v>390</v>
      </c>
    </row>
    <row r="76" spans="1:18" s="10" customFormat="1" ht="3" customHeight="1" x14ac:dyDescent="0.2">
      <c r="A76" s="125"/>
      <c r="B76" s="149"/>
      <c r="C76" s="149"/>
      <c r="D76" s="149"/>
      <c r="E76" s="149"/>
      <c r="F76" s="149"/>
      <c r="G76" s="149"/>
      <c r="H76" s="149"/>
      <c r="I76" s="149"/>
      <c r="J76" s="149"/>
      <c r="K76" s="149"/>
      <c r="L76" s="149"/>
      <c r="M76" s="149"/>
      <c r="N76" s="149"/>
      <c r="O76" s="14"/>
      <c r="P76" s="126"/>
      <c r="Q76" s="126"/>
      <c r="R76" s="126"/>
    </row>
    <row r="77" spans="1:18" s="10" customFormat="1" ht="12.75" customHeight="1" x14ac:dyDescent="0.15">
      <c r="A77" s="125"/>
      <c r="B77" s="149"/>
      <c r="C77" s="25"/>
      <c r="D77" s="149"/>
      <c r="E77" s="149"/>
      <c r="F77" s="149"/>
      <c r="G77" s="149"/>
      <c r="H77" s="153" t="s">
        <v>353</v>
      </c>
      <c r="I77" s="149"/>
      <c r="J77" s="152"/>
      <c r="K77" s="149"/>
      <c r="L77" s="149"/>
      <c r="M77" s="149"/>
      <c r="N77" s="17"/>
      <c r="O77" s="14"/>
      <c r="P77" s="126"/>
      <c r="Q77" s="126"/>
      <c r="R77" s="126"/>
    </row>
    <row r="78" spans="1:18" s="10" customFormat="1" ht="12.75" customHeight="1" x14ac:dyDescent="0.15">
      <c r="A78" s="125"/>
      <c r="B78" s="149"/>
      <c r="C78" s="25"/>
      <c r="D78" s="149"/>
      <c r="E78" s="149"/>
      <c r="F78" s="149"/>
      <c r="G78" s="149"/>
      <c r="H78" s="153" t="s">
        <v>354</v>
      </c>
      <c r="I78" s="149"/>
      <c r="J78" s="152" t="s">
        <v>355</v>
      </c>
      <c r="K78" s="149"/>
      <c r="L78" s="149"/>
      <c r="M78" s="149"/>
      <c r="N78" s="17"/>
      <c r="O78" s="14"/>
      <c r="P78" s="126"/>
      <c r="Q78" s="126"/>
      <c r="R78" s="126"/>
    </row>
    <row r="79" spans="1:18" s="10" customFormat="1" ht="3" customHeight="1" x14ac:dyDescent="0.15">
      <c r="A79" s="125"/>
      <c r="B79" s="149"/>
      <c r="C79" s="25"/>
      <c r="D79" s="149"/>
      <c r="E79" s="149"/>
      <c r="F79" s="149"/>
      <c r="G79" s="149"/>
      <c r="H79" s="149"/>
      <c r="I79" s="149"/>
      <c r="J79" s="149"/>
      <c r="K79" s="149"/>
      <c r="L79" s="149"/>
      <c r="M79" s="149"/>
      <c r="N79" s="17"/>
      <c r="O79" s="14"/>
      <c r="P79" s="126"/>
      <c r="Q79" s="126"/>
      <c r="R79" s="126"/>
    </row>
    <row r="80" spans="1:18" s="10" customFormat="1" ht="12.75" customHeight="1" x14ac:dyDescent="0.2">
      <c r="A80" s="125"/>
      <c r="B80" s="333" t="s">
        <v>391</v>
      </c>
      <c r="C80" s="333"/>
      <c r="D80" s="333"/>
      <c r="E80" s="333"/>
      <c r="F80" s="333"/>
      <c r="G80" s="149"/>
      <c r="H80" s="107" t="s">
        <v>125</v>
      </c>
      <c r="I80" s="149"/>
      <c r="J80" s="286" t="s">
        <v>12</v>
      </c>
      <c r="K80" s="287"/>
      <c r="L80" s="287"/>
      <c r="M80" s="287"/>
      <c r="N80" s="288"/>
      <c r="O80" s="14"/>
      <c r="P80" s="126"/>
      <c r="Q80" s="126"/>
      <c r="R80" s="126"/>
    </row>
    <row r="81" spans="1:15" s="10" customFormat="1" ht="12.75" customHeight="1" x14ac:dyDescent="0.2">
      <c r="A81" s="125"/>
      <c r="B81" s="333"/>
      <c r="C81" s="333"/>
      <c r="D81" s="333"/>
      <c r="E81" s="333"/>
      <c r="F81" s="333"/>
      <c r="G81" s="149"/>
      <c r="H81" s="149"/>
      <c r="I81" s="149"/>
      <c r="J81" s="289"/>
      <c r="K81" s="290"/>
      <c r="L81" s="290"/>
      <c r="M81" s="290"/>
      <c r="N81" s="291"/>
      <c r="O81" s="14"/>
    </row>
    <row r="82" spans="1:15" s="10" customFormat="1" ht="12.75" customHeight="1" x14ac:dyDescent="0.2">
      <c r="A82" s="125"/>
      <c r="B82" s="149"/>
      <c r="C82" s="149"/>
      <c r="D82" s="149"/>
      <c r="E82" s="149"/>
      <c r="F82" s="149"/>
      <c r="G82" s="149"/>
      <c r="H82" s="149"/>
      <c r="I82" s="149"/>
      <c r="J82" s="292"/>
      <c r="K82" s="293"/>
      <c r="L82" s="293"/>
      <c r="M82" s="293"/>
      <c r="N82" s="294"/>
      <c r="O82" s="14"/>
    </row>
    <row r="83" spans="1:15" s="10" customFormat="1" ht="12.75" customHeight="1" x14ac:dyDescent="0.2">
      <c r="A83" s="125"/>
      <c r="B83" s="333" t="s">
        <v>392</v>
      </c>
      <c r="C83" s="333"/>
      <c r="D83" s="333"/>
      <c r="E83" s="333"/>
      <c r="F83" s="333"/>
      <c r="G83" s="149"/>
      <c r="H83" s="107" t="s">
        <v>125</v>
      </c>
      <c r="I83" s="149"/>
      <c r="J83" s="286" t="s">
        <v>12</v>
      </c>
      <c r="K83" s="287"/>
      <c r="L83" s="287"/>
      <c r="M83" s="287"/>
      <c r="N83" s="288"/>
      <c r="O83" s="14"/>
    </row>
    <row r="84" spans="1:15" s="10" customFormat="1" ht="12.75" customHeight="1" x14ac:dyDescent="0.2">
      <c r="A84" s="125"/>
      <c r="B84" s="333"/>
      <c r="C84" s="333"/>
      <c r="D84" s="333"/>
      <c r="E84" s="333"/>
      <c r="F84" s="333"/>
      <c r="G84" s="149"/>
      <c r="H84" s="149"/>
      <c r="I84" s="149"/>
      <c r="J84" s="289"/>
      <c r="K84" s="290"/>
      <c r="L84" s="290"/>
      <c r="M84" s="290"/>
      <c r="N84" s="291"/>
      <c r="O84" s="14"/>
    </row>
    <row r="85" spans="1:15" s="10" customFormat="1" ht="12.75" customHeight="1" x14ac:dyDescent="0.2">
      <c r="A85" s="125"/>
      <c r="B85" s="149"/>
      <c r="C85" s="149"/>
      <c r="D85" s="149"/>
      <c r="E85" s="149"/>
      <c r="F85" s="149"/>
      <c r="G85" s="149"/>
      <c r="H85" s="149"/>
      <c r="I85" s="149"/>
      <c r="J85" s="292"/>
      <c r="K85" s="293"/>
      <c r="L85" s="293"/>
      <c r="M85" s="293"/>
      <c r="N85" s="294"/>
      <c r="O85" s="14"/>
    </row>
    <row r="86" spans="1:15" ht="3" customHeight="1" x14ac:dyDescent="0.2">
      <c r="A86" s="119"/>
      <c r="B86" s="119"/>
      <c r="C86" s="119"/>
      <c r="D86" s="120"/>
      <c r="E86" s="121"/>
      <c r="F86" s="119"/>
      <c r="G86" s="119"/>
      <c r="H86" s="119"/>
      <c r="I86" s="119"/>
      <c r="J86" s="119"/>
      <c r="K86" s="119"/>
      <c r="L86" s="119"/>
      <c r="M86" s="119"/>
      <c r="N86" s="119"/>
      <c r="O86" s="119"/>
    </row>
    <row r="87" spans="1:15" s="10" customFormat="1" ht="18" customHeight="1" x14ac:dyDescent="0.2">
      <c r="A87" s="125"/>
      <c r="B87" s="295" t="s">
        <v>186</v>
      </c>
      <c r="C87" s="296"/>
      <c r="D87" s="296"/>
      <c r="E87" s="296"/>
      <c r="F87" s="296"/>
      <c r="G87" s="296"/>
      <c r="H87" s="296"/>
      <c r="I87" s="296"/>
      <c r="J87" s="296"/>
      <c r="K87" s="296"/>
      <c r="L87" s="296"/>
      <c r="M87" s="296"/>
      <c r="N87" s="297"/>
      <c r="O87" s="125"/>
    </row>
    <row r="88" spans="1:15" s="10" customFormat="1" ht="3" customHeight="1" x14ac:dyDescent="0.2">
      <c r="A88" s="125"/>
      <c r="B88" s="149"/>
      <c r="C88" s="149"/>
      <c r="D88" s="149"/>
      <c r="E88" s="149"/>
      <c r="F88" s="149"/>
      <c r="G88" s="149"/>
      <c r="H88" s="149"/>
      <c r="I88" s="149"/>
      <c r="J88" s="149"/>
      <c r="K88" s="149"/>
      <c r="L88" s="149"/>
      <c r="M88" s="149"/>
      <c r="N88" s="149"/>
      <c r="O88" s="14"/>
    </row>
    <row r="89" spans="1:15" s="10" customFormat="1" ht="12.75" customHeight="1" x14ac:dyDescent="0.2">
      <c r="A89" s="125"/>
      <c r="B89" s="149"/>
      <c r="C89" s="149"/>
      <c r="D89" s="15" t="s">
        <v>187</v>
      </c>
      <c r="E89" s="149"/>
      <c r="F89" s="286" t="s">
        <v>12</v>
      </c>
      <c r="G89" s="287"/>
      <c r="H89" s="287"/>
      <c r="I89" s="287"/>
      <c r="J89" s="287"/>
      <c r="K89" s="287"/>
      <c r="L89" s="287"/>
      <c r="M89" s="287"/>
      <c r="N89" s="288"/>
      <c r="O89" s="14"/>
    </row>
    <row r="90" spans="1:15" s="10" customFormat="1" ht="12.75" customHeight="1" x14ac:dyDescent="0.2">
      <c r="A90" s="125"/>
      <c r="B90" s="149"/>
      <c r="C90" s="149"/>
      <c r="D90" s="149"/>
      <c r="E90" s="149"/>
      <c r="F90" s="292"/>
      <c r="G90" s="293"/>
      <c r="H90" s="293"/>
      <c r="I90" s="293"/>
      <c r="J90" s="293"/>
      <c r="K90" s="293"/>
      <c r="L90" s="293"/>
      <c r="M90" s="293"/>
      <c r="N90" s="294"/>
      <c r="O90" s="14"/>
    </row>
    <row r="91" spans="1:15" s="6" customFormat="1" ht="3" customHeight="1" x14ac:dyDescent="0.15">
      <c r="A91" s="127"/>
      <c r="B91" s="127"/>
      <c r="C91" s="127"/>
      <c r="D91" s="80"/>
      <c r="E91" s="128"/>
      <c r="F91" s="129"/>
      <c r="G91" s="127"/>
      <c r="H91" s="127"/>
      <c r="I91" s="11"/>
      <c r="J91" s="127"/>
      <c r="K91" s="127"/>
      <c r="L91" s="127"/>
      <c r="M91" s="127"/>
      <c r="N91" s="127"/>
      <c r="O91" s="127"/>
    </row>
    <row r="92" spans="1:15" s="5" customFormat="1" ht="30" customHeight="1" x14ac:dyDescent="0.15">
      <c r="A92" s="4"/>
      <c r="B92" s="298" t="s">
        <v>188</v>
      </c>
      <c r="C92" s="299"/>
      <c r="D92" s="299"/>
      <c r="E92" s="299"/>
      <c r="F92" s="299"/>
      <c r="G92" s="299"/>
      <c r="H92" s="299"/>
      <c r="I92" s="299"/>
      <c r="J92" s="299"/>
      <c r="K92" s="299"/>
      <c r="L92" s="299"/>
      <c r="M92" s="299"/>
      <c r="N92" s="300"/>
      <c r="O92" s="4"/>
    </row>
    <row r="93" spans="1:15" ht="3" customHeight="1" x14ac:dyDescent="0.2">
      <c r="A93" s="127"/>
      <c r="B93" s="127"/>
      <c r="C93" s="127"/>
      <c r="D93" s="131"/>
      <c r="E93" s="132"/>
      <c r="F93" s="131"/>
      <c r="G93" s="131"/>
      <c r="H93" s="131"/>
      <c r="I93" s="131"/>
      <c r="J93" s="131"/>
      <c r="K93" s="131"/>
      <c r="L93" s="131"/>
      <c r="M93" s="131"/>
      <c r="N93" s="133"/>
      <c r="O93" s="119"/>
    </row>
    <row r="94" spans="1:15" x14ac:dyDescent="0.2">
      <c r="A94" s="130"/>
      <c r="B94" s="130"/>
      <c r="C94" s="130"/>
      <c r="D94" s="130"/>
      <c r="E94" s="134"/>
      <c r="F94" s="130"/>
      <c r="G94" s="130"/>
      <c r="H94" s="130"/>
      <c r="I94" s="130"/>
      <c r="J94" s="130"/>
      <c r="K94" s="130"/>
      <c r="L94" s="130"/>
      <c r="M94" s="130"/>
      <c r="N94" s="54"/>
      <c r="O94" s="54"/>
    </row>
    <row r="95" spans="1:15" x14ac:dyDescent="0.2">
      <c r="A95" s="130"/>
      <c r="B95" s="130"/>
      <c r="C95" s="130"/>
      <c r="D95" s="130"/>
      <c r="E95" s="134"/>
      <c r="F95" s="130"/>
      <c r="G95" s="130"/>
      <c r="H95" s="130"/>
      <c r="I95" s="130"/>
      <c r="J95" s="130"/>
      <c r="K95" s="130"/>
      <c r="L95" s="130"/>
      <c r="M95" s="130"/>
      <c r="N95" s="54"/>
      <c r="O95" s="54"/>
    </row>
    <row r="96" spans="1:15" x14ac:dyDescent="0.2">
      <c r="A96" s="130"/>
      <c r="B96" s="130"/>
      <c r="C96" s="130"/>
      <c r="D96" s="130"/>
      <c r="E96" s="134"/>
      <c r="F96" s="130"/>
      <c r="G96" s="130"/>
      <c r="H96" s="130"/>
      <c r="I96" s="130"/>
      <c r="J96" s="130"/>
      <c r="K96" s="130"/>
      <c r="L96" s="130"/>
      <c r="M96" s="130"/>
      <c r="N96" s="54"/>
      <c r="O96" s="54"/>
    </row>
    <row r="97" spans="1:13" x14ac:dyDescent="0.2">
      <c r="A97" s="130"/>
      <c r="B97" s="130"/>
      <c r="C97" s="130"/>
      <c r="D97" s="130"/>
      <c r="E97" s="134"/>
      <c r="F97" s="130"/>
      <c r="G97" s="130"/>
      <c r="H97" s="130"/>
      <c r="I97" s="130"/>
      <c r="J97" s="130"/>
      <c r="K97" s="130"/>
      <c r="L97" s="130"/>
      <c r="M97" s="130"/>
    </row>
    <row r="98" spans="1:13" x14ac:dyDescent="0.2">
      <c r="A98" s="130"/>
      <c r="B98" s="130"/>
      <c r="C98" s="130"/>
      <c r="D98" s="130"/>
      <c r="E98" s="134"/>
      <c r="F98" s="130"/>
      <c r="G98" s="130"/>
      <c r="H98" s="130"/>
      <c r="I98" s="130"/>
      <c r="J98" s="130"/>
      <c r="K98" s="130"/>
      <c r="L98" s="130"/>
      <c r="M98" s="130"/>
    </row>
    <row r="99" spans="1:13" x14ac:dyDescent="0.2">
      <c r="A99" s="130"/>
      <c r="B99" s="130"/>
      <c r="C99" s="130"/>
      <c r="D99" s="130"/>
      <c r="E99" s="134"/>
      <c r="F99" s="130"/>
      <c r="G99" s="130"/>
      <c r="H99" s="130"/>
      <c r="I99" s="130"/>
      <c r="J99" s="130"/>
      <c r="K99" s="130"/>
      <c r="L99" s="130"/>
      <c r="M99" s="130"/>
    </row>
    <row r="100" spans="1:13" x14ac:dyDescent="0.2">
      <c r="A100" s="130"/>
      <c r="B100" s="130"/>
      <c r="C100" s="130"/>
      <c r="D100" s="130"/>
      <c r="E100" s="134"/>
      <c r="F100" s="130"/>
      <c r="G100" s="130"/>
      <c r="H100" s="130"/>
      <c r="I100" s="130"/>
      <c r="J100" s="130"/>
      <c r="K100" s="130"/>
      <c r="L100" s="130"/>
      <c r="M100" s="130"/>
    </row>
    <row r="101" spans="1:13" x14ac:dyDescent="0.2">
      <c r="A101" s="130"/>
      <c r="B101" s="130"/>
      <c r="C101" s="130"/>
      <c r="D101" s="130"/>
      <c r="E101" s="134"/>
      <c r="F101" s="130"/>
      <c r="G101" s="130"/>
      <c r="H101" s="130"/>
      <c r="I101" s="130"/>
      <c r="J101" s="130"/>
      <c r="K101" s="130"/>
      <c r="L101" s="130"/>
      <c r="M101" s="130"/>
    </row>
    <row r="102" spans="1:13" x14ac:dyDescent="0.2">
      <c r="A102" s="130"/>
      <c r="B102" s="130"/>
      <c r="C102" s="130"/>
      <c r="D102" s="130"/>
      <c r="E102" s="134"/>
      <c r="F102" s="130"/>
      <c r="G102" s="130"/>
      <c r="H102" s="130"/>
      <c r="I102" s="130"/>
      <c r="J102" s="130"/>
      <c r="K102" s="130"/>
      <c r="L102" s="130"/>
      <c r="M102" s="130"/>
    </row>
    <row r="103" spans="1:13" x14ac:dyDescent="0.2">
      <c r="A103" s="130"/>
      <c r="B103" s="130"/>
      <c r="C103" s="130"/>
      <c r="D103" s="130"/>
      <c r="E103" s="134"/>
      <c r="F103" s="130"/>
      <c r="G103" s="130"/>
      <c r="H103" s="130"/>
      <c r="I103" s="130"/>
      <c r="J103" s="130"/>
      <c r="K103" s="130"/>
      <c r="L103" s="130"/>
      <c r="M103" s="130"/>
    </row>
    <row r="104" spans="1:13" x14ac:dyDescent="0.2">
      <c r="A104" s="130"/>
      <c r="B104" s="130"/>
      <c r="C104" s="130"/>
      <c r="D104" s="130"/>
      <c r="E104" s="134"/>
      <c r="F104" s="130"/>
      <c r="G104" s="130"/>
      <c r="H104" s="130"/>
      <c r="I104" s="130"/>
      <c r="J104" s="130"/>
      <c r="K104" s="130"/>
      <c r="L104" s="130"/>
      <c r="M104" s="130"/>
    </row>
    <row r="105" spans="1:13" x14ac:dyDescent="0.2">
      <c r="A105" s="130"/>
      <c r="B105" s="130"/>
      <c r="C105" s="130"/>
      <c r="D105" s="130"/>
      <c r="E105" s="134"/>
      <c r="F105" s="130"/>
      <c r="G105" s="130"/>
      <c r="H105" s="130"/>
      <c r="I105" s="130"/>
      <c r="J105" s="130"/>
      <c r="K105" s="130"/>
      <c r="L105" s="130"/>
      <c r="M105" s="130"/>
    </row>
    <row r="106" spans="1:13" x14ac:dyDescent="0.2">
      <c r="A106" s="130"/>
      <c r="B106" s="130"/>
      <c r="C106" s="130"/>
      <c r="D106" s="130"/>
      <c r="E106" s="134"/>
      <c r="F106" s="130"/>
      <c r="G106" s="130"/>
      <c r="H106" s="130"/>
      <c r="I106" s="130"/>
      <c r="J106" s="130"/>
      <c r="K106" s="130"/>
      <c r="L106" s="130"/>
      <c r="M106" s="130"/>
    </row>
    <row r="107" spans="1:13" x14ac:dyDescent="0.2">
      <c r="A107" s="130"/>
      <c r="B107" s="130"/>
      <c r="C107" s="130"/>
      <c r="D107" s="130"/>
      <c r="E107" s="134"/>
      <c r="F107" s="130"/>
      <c r="G107" s="130"/>
      <c r="H107" s="130"/>
      <c r="I107" s="130"/>
      <c r="J107" s="130"/>
      <c r="K107" s="130"/>
      <c r="L107" s="130"/>
      <c r="M107" s="130"/>
    </row>
    <row r="108" spans="1:13" x14ac:dyDescent="0.2">
      <c r="A108" s="130"/>
      <c r="B108" s="130"/>
      <c r="C108" s="130"/>
      <c r="D108" s="130"/>
      <c r="E108" s="134"/>
      <c r="F108" s="130"/>
      <c r="G108" s="130"/>
      <c r="H108" s="130"/>
      <c r="I108" s="130"/>
      <c r="J108" s="130"/>
      <c r="K108" s="130"/>
      <c r="L108" s="130"/>
      <c r="M108" s="130"/>
    </row>
    <row r="109" spans="1:13" x14ac:dyDescent="0.2">
      <c r="A109" s="130"/>
      <c r="B109" s="130"/>
      <c r="C109" s="130"/>
      <c r="D109" s="130"/>
      <c r="E109" s="134"/>
      <c r="F109" s="130"/>
      <c r="G109" s="130"/>
      <c r="H109" s="130"/>
      <c r="I109" s="130"/>
      <c r="J109" s="130"/>
      <c r="K109" s="130"/>
      <c r="L109" s="130"/>
      <c r="M109" s="130"/>
    </row>
    <row r="110" spans="1:13" x14ac:dyDescent="0.2">
      <c r="A110" s="130"/>
      <c r="B110" s="130"/>
      <c r="C110" s="130"/>
      <c r="D110" s="130"/>
      <c r="E110" s="134"/>
      <c r="F110" s="130"/>
      <c r="G110" s="130"/>
      <c r="H110" s="130"/>
      <c r="I110" s="130"/>
      <c r="J110" s="130"/>
      <c r="K110" s="130"/>
      <c r="L110" s="130"/>
      <c r="M110" s="130"/>
    </row>
    <row r="111" spans="1:13" x14ac:dyDescent="0.2">
      <c r="A111" s="130"/>
      <c r="B111" s="130"/>
      <c r="C111" s="130"/>
      <c r="D111" s="130"/>
      <c r="E111" s="134"/>
      <c r="F111" s="130"/>
      <c r="G111" s="130"/>
      <c r="H111" s="130"/>
      <c r="I111" s="130"/>
      <c r="J111" s="130"/>
      <c r="K111" s="130"/>
      <c r="L111" s="130"/>
      <c r="M111" s="130"/>
    </row>
    <row r="112" spans="1:13" x14ac:dyDescent="0.2">
      <c r="A112" s="130"/>
      <c r="B112" s="130"/>
      <c r="C112" s="130"/>
      <c r="D112" s="130"/>
      <c r="E112" s="134"/>
      <c r="F112" s="130"/>
      <c r="G112" s="130"/>
      <c r="H112" s="130"/>
      <c r="I112" s="130"/>
      <c r="J112" s="130"/>
      <c r="K112" s="130"/>
      <c r="L112" s="130"/>
      <c r="M112" s="130"/>
    </row>
  </sheetData>
  <sheetProtection selectLockedCells="1"/>
  <mergeCells count="49">
    <mergeCell ref="J71:N73"/>
    <mergeCell ref="J80:N82"/>
    <mergeCell ref="J83:N85"/>
    <mergeCell ref="B71:F71"/>
    <mergeCell ref="J62:N64"/>
    <mergeCell ref="J65:N67"/>
    <mergeCell ref="J68:N70"/>
    <mergeCell ref="B62:F62"/>
    <mergeCell ref="B65:F65"/>
    <mergeCell ref="J35:N37"/>
    <mergeCell ref="J38:N40"/>
    <mergeCell ref="J41:N43"/>
    <mergeCell ref="B23:F23"/>
    <mergeCell ref="B26:F26"/>
    <mergeCell ref="B35:F35"/>
    <mergeCell ref="B41:F41"/>
    <mergeCell ref="B38:F39"/>
    <mergeCell ref="B2:N2"/>
    <mergeCell ref="B4:J4"/>
    <mergeCell ref="B6:J6"/>
    <mergeCell ref="B30:J30"/>
    <mergeCell ref="J11:N13"/>
    <mergeCell ref="J20:N22"/>
    <mergeCell ref="J23:N25"/>
    <mergeCell ref="J26:N28"/>
    <mergeCell ref="J14:N16"/>
    <mergeCell ref="J17:N19"/>
    <mergeCell ref="B11:F11"/>
    <mergeCell ref="B17:F17"/>
    <mergeCell ref="D21:F21"/>
    <mergeCell ref="D15:F15"/>
    <mergeCell ref="B14:F14"/>
    <mergeCell ref="B20:F20"/>
    <mergeCell ref="B57:J57"/>
    <mergeCell ref="B75:J75"/>
    <mergeCell ref="J44:N46"/>
    <mergeCell ref="F89:N90"/>
    <mergeCell ref="B92:N92"/>
    <mergeCell ref="J47:N49"/>
    <mergeCell ref="J50:N52"/>
    <mergeCell ref="J53:N55"/>
    <mergeCell ref="B47:F47"/>
    <mergeCell ref="B44:F45"/>
    <mergeCell ref="B68:F69"/>
    <mergeCell ref="B80:F81"/>
    <mergeCell ref="B83:F84"/>
    <mergeCell ref="B87:N87"/>
    <mergeCell ref="B50:F50"/>
    <mergeCell ref="B53:F53"/>
  </mergeCells>
  <conditionalFormatting sqref="N6">
    <cfRule type="containsText" dxfId="28" priority="37" operator="containsText" text="Not at all">
      <formula>NOT(ISERROR(SEARCH("Not at all",N6)))</formula>
    </cfRule>
    <cfRule type="containsText" dxfId="27" priority="38" operator="containsText" text="Insufficient">
      <formula>NOT(ISERROR(SEARCH("Insufficient",N6)))</formula>
    </cfRule>
    <cfRule type="containsText" dxfId="26" priority="39" operator="containsText" text="Moderate">
      <formula>NOT(ISERROR(SEARCH("Moderate",N6)))</formula>
    </cfRule>
    <cfRule type="containsText" dxfId="25" priority="40" operator="containsText" text="Amply sufficient">
      <formula>NOT(ISERROR(SEARCH("Amply sufficient",N6)))</formula>
    </cfRule>
    <cfRule type="containsText" dxfId="24" priority="41" operator="containsText" text="Sufficient">
      <formula>NOT(ISERROR(SEARCH("Sufficient",N6)))</formula>
    </cfRule>
  </conditionalFormatting>
  <conditionalFormatting sqref="N30">
    <cfRule type="containsText" dxfId="23" priority="19" operator="containsText" text="Not at all">
      <formula>NOT(ISERROR(SEARCH("Not at all",N30)))</formula>
    </cfRule>
    <cfRule type="containsText" dxfId="22" priority="20" operator="containsText" text="Insufficient">
      <formula>NOT(ISERROR(SEARCH("Insufficient",N30)))</formula>
    </cfRule>
    <cfRule type="containsText" dxfId="21" priority="21" operator="containsText" text="Moderate">
      <formula>NOT(ISERROR(SEARCH("Moderate",N30)))</formula>
    </cfRule>
    <cfRule type="containsText" dxfId="20" priority="22" operator="containsText" text="Amply sufficient">
      <formula>NOT(ISERROR(SEARCH("Amply sufficient",N30)))</formula>
    </cfRule>
    <cfRule type="containsText" dxfId="19" priority="23" operator="containsText" text="Sufficient">
      <formula>NOT(ISERROR(SEARCH("Sufficient",N30)))</formula>
    </cfRule>
  </conditionalFormatting>
  <conditionalFormatting sqref="N57">
    <cfRule type="containsText" dxfId="18" priority="13" operator="containsText" text="Not at all">
      <formula>NOT(ISERROR(SEARCH("Not at all",N57)))</formula>
    </cfRule>
    <cfRule type="containsText" dxfId="17" priority="14" operator="containsText" text="Insufficient">
      <formula>NOT(ISERROR(SEARCH("Insufficient",N57)))</formula>
    </cfRule>
    <cfRule type="containsText" dxfId="16" priority="15" operator="containsText" text="Moderate">
      <formula>NOT(ISERROR(SEARCH("Moderate",N57)))</formula>
    </cfRule>
    <cfRule type="containsText" dxfId="15" priority="16" operator="containsText" text="Amply sufficient">
      <formula>NOT(ISERROR(SEARCH("Amply sufficient",N57)))</formula>
    </cfRule>
    <cfRule type="containsText" dxfId="14" priority="17" operator="containsText" text="Sufficient">
      <formula>NOT(ISERROR(SEARCH("Sufficient",N57)))</formula>
    </cfRule>
  </conditionalFormatting>
  <conditionalFormatting sqref="N75">
    <cfRule type="containsText" dxfId="13" priority="7" operator="containsText" text="Not at all">
      <formula>NOT(ISERROR(SEARCH("Not at all",N75)))</formula>
    </cfRule>
    <cfRule type="containsText" dxfId="12" priority="8" operator="containsText" text="Insufficient">
      <formula>NOT(ISERROR(SEARCH("Insufficient",N75)))</formula>
    </cfRule>
    <cfRule type="containsText" dxfId="11" priority="9" operator="containsText" text="Moderate">
      <formula>NOT(ISERROR(SEARCH("Moderate",N75)))</formula>
    </cfRule>
    <cfRule type="containsText" dxfId="10" priority="10" operator="containsText" text="Amply sufficient">
      <formula>NOT(ISERROR(SEARCH("Amply sufficient",N75)))</formula>
    </cfRule>
    <cfRule type="containsText" dxfId="9" priority="11" operator="containsText" text="Sufficient">
      <formula>NOT(ISERROR(SEARCH("Sufficient",N75)))</formula>
    </cfRule>
  </conditionalFormatting>
  <conditionalFormatting sqref="N4">
    <cfRule type="containsText" dxfId="8" priority="1" operator="containsText" text="Very low">
      <formula>NOT(ISERROR(SEARCH("Very low",N4)))</formula>
    </cfRule>
    <cfRule type="containsText" dxfId="7" priority="2" operator="containsText" text="Low">
      <formula>NOT(ISERROR(SEARCH("Low",N4)))</formula>
    </cfRule>
    <cfRule type="containsText" dxfId="6" priority="3" operator="containsText" text="Medium">
      <formula>NOT(ISERROR(SEARCH("Medium",N4)))</formula>
    </cfRule>
    <cfRule type="containsText" dxfId="5" priority="4" operator="containsText" text="High">
      <formula>NOT(ISERROR(SEARCH("High",N4)))</formula>
    </cfRule>
    <cfRule type="containsText" dxfId="4" priority="5" operator="containsText" text="very High">
      <formula>NOT(ISERROR(SEARCH("very High",N4)))</formula>
    </cfRule>
  </conditionalFormatting>
  <dataValidations count="1">
    <dataValidation type="textLength" operator="lessThanOrEqual" allowBlank="1" showInputMessage="1" showErrorMessage="1" sqref="N5 N56 N8:N10 N29 N74 N32:N34 N59:N61 N77:N79" xr:uid="{4C38D8D5-C910-43F8-804C-8ABD173606EF}">
      <formula1>50</formula1>
    </dataValidation>
  </dataValidations>
  <pageMargins left="0.7" right="0.7" top="0.75" bottom="0.75" header="0.3" footer="0.3"/>
  <pageSetup paperSize="8"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2" operator="containsText" id="{A2C42DAA-0F5A-4B8E-8252-4FADB3B49F20}">
            <xm:f>NOT(ISERROR(SEARCH("Not necessary",N6)))</xm:f>
            <xm:f>"Not necessary"</xm:f>
            <x14:dxf>
              <fill>
                <patternFill>
                  <bgColor theme="2" tint="-9.9948118533890809E-2"/>
                </patternFill>
              </fill>
            </x14:dxf>
          </x14:cfRule>
          <xm:sqref>N6</xm:sqref>
        </x14:conditionalFormatting>
        <x14:conditionalFormatting xmlns:xm="http://schemas.microsoft.com/office/excel/2006/main">
          <x14:cfRule type="containsText" priority="24" operator="containsText" id="{1E0D4309-BD42-4ACD-B1B3-386E67AE9122}">
            <xm:f>NOT(ISERROR(SEARCH("Not necessary",N30)))</xm:f>
            <xm:f>"Not necessary"</xm:f>
            <x14:dxf>
              <fill>
                <patternFill>
                  <bgColor theme="2" tint="-9.9948118533890809E-2"/>
                </patternFill>
              </fill>
            </x14:dxf>
          </x14:cfRule>
          <xm:sqref>N30</xm:sqref>
        </x14:conditionalFormatting>
        <x14:conditionalFormatting xmlns:xm="http://schemas.microsoft.com/office/excel/2006/main">
          <x14:cfRule type="containsText" priority="18" operator="containsText" id="{08D8D96D-CA35-43A3-8DFF-39D67AF1A089}">
            <xm:f>NOT(ISERROR(SEARCH("Not necessary",N57)))</xm:f>
            <xm:f>"Not necessary"</xm:f>
            <x14:dxf>
              <fill>
                <patternFill>
                  <bgColor theme="2" tint="-9.9948118533890809E-2"/>
                </patternFill>
              </fill>
            </x14:dxf>
          </x14:cfRule>
          <xm:sqref>N57</xm:sqref>
        </x14:conditionalFormatting>
        <x14:conditionalFormatting xmlns:xm="http://schemas.microsoft.com/office/excel/2006/main">
          <x14:cfRule type="containsText" priority="12" operator="containsText" id="{DF85D3C7-04FF-45B9-8912-DF7F5EBA7D4F}">
            <xm:f>NOT(ISERROR(SEARCH("Not necessary",N75)))</xm:f>
            <xm:f>"Not necessary"</xm:f>
            <x14:dxf>
              <fill>
                <patternFill>
                  <bgColor theme="2" tint="-9.9948118533890809E-2"/>
                </patternFill>
              </fill>
            </x14:dxf>
          </x14:cfRule>
          <xm:sqref>N75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D5D6A1B6-F75E-4E75-9657-D067975F0FEB}">
          <x14:formula1>
            <xm:f>'RAF Basic data'!$D$37:$D$43</xm:f>
          </x14:formula1>
          <xm:sqref>H83 H80 H26</xm:sqref>
        </x14:dataValidation>
        <x14:dataValidation type="list" allowBlank="1" showInputMessage="1" showErrorMessage="1" xr:uid="{DFE55618-D444-4E46-95B6-9ACB01DABBDB}">
          <x14:formula1>
            <xm:f>'RAF Basic data'!$D$37:$D$42</xm:f>
          </x14:formula1>
          <xm:sqref>H35 H14 H17 H20 H23 H38 H41 H44 H47 H50 H53 H62 H65 H68 H71</xm:sqref>
        </x14:dataValidation>
        <x14:dataValidation type="list" allowBlank="1" showInputMessage="1" showErrorMessage="1" xr:uid="{9038D6C1-E584-4281-B02E-C3029DBD3816}">
          <x14:formula1>
            <xm:f>'RAF Basic data'!$J$45:$J$50</xm:f>
          </x14:formula1>
          <xm:sqref>H11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9AAE8-5F6B-45CD-9A73-11737D840760}">
  <sheetPr codeName="Sheet7">
    <tabColor rgb="FFA40000"/>
  </sheetPr>
  <dimension ref="A1:AW114"/>
  <sheetViews>
    <sheetView showZeros="0" topLeftCell="A15" zoomScaleNormal="100" workbookViewId="0">
      <selection activeCell="F18" sqref="F18:N22"/>
    </sheetView>
  </sheetViews>
  <sheetFormatPr baseColWidth="10" defaultColWidth="9.1640625" defaultRowHeight="15" x14ac:dyDescent="0.2"/>
  <cols>
    <col min="1" max="1" width="1.5" style="3" customWidth="1"/>
    <col min="2" max="3" width="3.5" style="3" customWidth="1"/>
    <col min="4" max="4" width="27.5" style="3" customWidth="1"/>
    <col min="5" max="5" width="1.5" style="13" customWidth="1"/>
    <col min="6" max="6" width="18.5" style="3" customWidth="1"/>
    <col min="7" max="7" width="1.5" style="3" customWidth="1"/>
    <col min="8" max="8" width="18.5" style="3" customWidth="1"/>
    <col min="9" max="9" width="1.5" style="3" customWidth="1"/>
    <col min="10" max="10" width="18.5" style="3" customWidth="1"/>
    <col min="11" max="11" width="1.5" style="3" customWidth="1"/>
    <col min="12" max="12" width="10.5" style="3" customWidth="1"/>
    <col min="13" max="13" width="2.33203125" style="3" customWidth="1"/>
    <col min="14" max="14" width="18.1640625" style="3" customWidth="1"/>
    <col min="15" max="15" width="1.5" style="3" customWidth="1"/>
    <col min="16" max="20" width="9.1640625" style="3"/>
    <col min="21" max="36" width="9.1640625" style="3" customWidth="1"/>
    <col min="37" max="45" width="9.1640625" style="3"/>
    <col min="46" max="49" width="9.1640625" style="3" customWidth="1"/>
    <col min="50" max="16384" width="9.1640625" style="3"/>
  </cols>
  <sheetData>
    <row r="1" spans="1:20" ht="9" customHeight="1" x14ac:dyDescent="0.2">
      <c r="A1" s="119"/>
      <c r="B1" s="119"/>
      <c r="C1" s="119"/>
      <c r="D1" s="120"/>
      <c r="E1" s="121"/>
      <c r="F1" s="119"/>
      <c r="G1" s="119"/>
      <c r="H1" s="119"/>
      <c r="I1" s="119"/>
      <c r="J1" s="119"/>
      <c r="K1" s="119"/>
      <c r="L1" s="119"/>
      <c r="M1" s="119"/>
      <c r="N1" s="119"/>
      <c r="O1" s="119"/>
      <c r="P1" s="54"/>
      <c r="Q1" s="54"/>
      <c r="R1" s="54"/>
      <c r="S1" s="54"/>
      <c r="T1" s="54"/>
    </row>
    <row r="2" spans="1:20" s="5" customFormat="1" ht="30" customHeight="1" x14ac:dyDescent="0.15">
      <c r="A2" s="4"/>
      <c r="B2" s="306" t="s">
        <v>393</v>
      </c>
      <c r="C2" s="307"/>
      <c r="D2" s="307"/>
      <c r="E2" s="307"/>
      <c r="F2" s="307"/>
      <c r="G2" s="307"/>
      <c r="H2" s="307"/>
      <c r="I2" s="307"/>
      <c r="J2" s="307"/>
      <c r="K2" s="307"/>
      <c r="L2" s="307"/>
      <c r="M2" s="307"/>
      <c r="N2" s="308"/>
      <c r="O2" s="4"/>
    </row>
    <row r="3" spans="1:20" s="8" customFormat="1" ht="9" customHeight="1" x14ac:dyDescent="0.2">
      <c r="A3" s="80"/>
      <c r="B3" s="80"/>
      <c r="C3" s="9"/>
      <c r="D3" s="122"/>
      <c r="E3" s="123"/>
      <c r="F3" s="80"/>
      <c r="G3" s="80"/>
      <c r="H3" s="80"/>
      <c r="I3" s="80"/>
      <c r="J3" s="80"/>
      <c r="K3" s="80"/>
      <c r="L3" s="80"/>
      <c r="M3" s="80"/>
      <c r="N3" s="80"/>
      <c r="O3" s="80"/>
      <c r="P3" s="124"/>
      <c r="Q3" s="124"/>
      <c r="R3" s="124"/>
      <c r="S3" s="124"/>
      <c r="T3" s="124"/>
    </row>
    <row r="4" spans="1:20" s="10" customFormat="1" ht="12.75" customHeight="1" x14ac:dyDescent="0.2">
      <c r="A4" s="125"/>
      <c r="B4" s="149"/>
      <c r="C4" s="149"/>
      <c r="D4" s="151" t="s">
        <v>130</v>
      </c>
      <c r="E4" s="7"/>
      <c r="F4" s="343" t="str">
        <f>INTAKE!F4</f>
        <v>SMR CWA City Resilience Development: Operational Guidance</v>
      </c>
      <c r="G4" s="343"/>
      <c r="H4" s="343"/>
      <c r="I4" s="343"/>
      <c r="J4" s="343"/>
      <c r="K4" s="343"/>
      <c r="L4" s="343"/>
      <c r="M4" s="343"/>
      <c r="N4" s="343"/>
      <c r="O4" s="14"/>
      <c r="P4" s="126"/>
      <c r="Q4" s="49"/>
      <c r="R4" s="136"/>
      <c r="S4" s="136"/>
      <c r="T4" s="136"/>
    </row>
    <row r="5" spans="1:20" s="10" customFormat="1" ht="3" customHeight="1" x14ac:dyDescent="0.2">
      <c r="A5" s="125"/>
      <c r="B5" s="149"/>
      <c r="C5" s="149"/>
      <c r="D5" s="152"/>
      <c r="E5" s="149"/>
      <c r="F5" s="152"/>
      <c r="G5" s="152"/>
      <c r="H5" s="152"/>
      <c r="I5" s="152"/>
      <c r="J5" s="152"/>
      <c r="K5" s="149"/>
      <c r="L5" s="149"/>
      <c r="M5" s="149"/>
      <c r="N5" s="149"/>
      <c r="O5" s="14"/>
      <c r="P5" s="126"/>
      <c r="Q5" s="136"/>
      <c r="R5" s="136"/>
      <c r="S5" s="136"/>
      <c r="T5" s="136"/>
    </row>
    <row r="6" spans="1:20" s="10" customFormat="1" ht="12.75" customHeight="1" x14ac:dyDescent="0.2">
      <c r="A6" s="125"/>
      <c r="B6" s="149"/>
      <c r="C6" s="149"/>
      <c r="D6" s="151" t="s">
        <v>132</v>
      </c>
      <c r="E6" s="7"/>
      <c r="F6" s="152" t="str">
        <f>INTAKE!F6</f>
        <v>a01</v>
      </c>
      <c r="G6" s="152"/>
      <c r="H6" s="152"/>
      <c r="I6" s="152"/>
      <c r="J6" s="152"/>
      <c r="K6" s="149"/>
      <c r="L6" s="149"/>
      <c r="M6" s="149"/>
      <c r="N6" s="149"/>
      <c r="O6" s="14"/>
      <c r="P6" s="126"/>
      <c r="Q6" s="49"/>
      <c r="R6" s="136"/>
      <c r="S6" s="136"/>
      <c r="T6" s="136"/>
    </row>
    <row r="7" spans="1:20" s="8" customFormat="1" ht="9" customHeight="1" x14ac:dyDescent="0.2">
      <c r="A7" s="80"/>
      <c r="B7" s="80"/>
      <c r="C7" s="9"/>
      <c r="D7" s="122"/>
      <c r="E7" s="123"/>
      <c r="F7" s="80"/>
      <c r="G7" s="80"/>
      <c r="H7" s="80"/>
      <c r="I7" s="80"/>
      <c r="J7" s="80"/>
      <c r="K7" s="80"/>
      <c r="L7" s="80"/>
      <c r="M7" s="80"/>
      <c r="N7" s="80"/>
      <c r="O7" s="80"/>
      <c r="P7" s="124"/>
      <c r="Q7" s="77"/>
      <c r="R7" s="77"/>
      <c r="S7" s="77"/>
      <c r="T7" s="77"/>
    </row>
    <row r="8" spans="1:20" s="10" customFormat="1" ht="18" customHeight="1" x14ac:dyDescent="0.2">
      <c r="A8" s="125"/>
      <c r="B8" s="295" t="s">
        <v>394</v>
      </c>
      <c r="C8" s="296"/>
      <c r="D8" s="296"/>
      <c r="E8" s="296"/>
      <c r="F8" s="296"/>
      <c r="G8" s="296"/>
      <c r="H8" s="296"/>
      <c r="I8" s="296"/>
      <c r="J8" s="296"/>
      <c r="K8" s="296"/>
      <c r="L8" s="296"/>
      <c r="M8" s="296"/>
      <c r="N8" s="297"/>
      <c r="O8" s="125"/>
      <c r="P8" s="126"/>
      <c r="Q8" s="136"/>
      <c r="R8" s="136"/>
      <c r="S8" s="136"/>
      <c r="T8" s="136"/>
    </row>
    <row r="9" spans="1:20" s="10" customFormat="1" ht="9" customHeight="1" x14ac:dyDescent="0.2">
      <c r="A9" s="125"/>
      <c r="B9" s="149"/>
      <c r="C9" s="149"/>
      <c r="D9" s="149"/>
      <c r="E9" s="149"/>
      <c r="F9" s="149"/>
      <c r="G9" s="149"/>
      <c r="H9" s="149"/>
      <c r="I9" s="149"/>
      <c r="J9" s="149"/>
      <c r="K9" s="149"/>
      <c r="L9" s="149"/>
      <c r="M9" s="149"/>
      <c r="N9" s="149"/>
      <c r="O9" s="14"/>
      <c r="P9" s="126"/>
      <c r="Q9" s="136"/>
      <c r="R9" s="136"/>
      <c r="S9" s="136"/>
      <c r="T9" s="136"/>
    </row>
    <row r="10" spans="1:20" s="10" customFormat="1" ht="12.75" customHeight="1" x14ac:dyDescent="0.15">
      <c r="A10" s="125"/>
      <c r="B10" s="149"/>
      <c r="C10" s="149"/>
      <c r="D10" s="151"/>
      <c r="E10" s="7"/>
      <c r="F10" s="67" t="s">
        <v>136</v>
      </c>
      <c r="G10" s="17"/>
      <c r="H10" s="17"/>
      <c r="I10" s="17"/>
      <c r="J10" s="17"/>
      <c r="K10" s="149"/>
      <c r="L10" s="68" t="s">
        <v>137</v>
      </c>
      <c r="M10" s="149"/>
      <c r="N10" s="149"/>
      <c r="O10" s="14"/>
      <c r="P10" s="126"/>
      <c r="Q10" s="136"/>
      <c r="R10" s="136"/>
      <c r="S10" s="136"/>
      <c r="T10" s="136"/>
    </row>
    <row r="11" spans="1:20" s="10" customFormat="1" ht="3" customHeight="1" x14ac:dyDescent="0.2">
      <c r="A11" s="125"/>
      <c r="B11" s="149"/>
      <c r="C11" s="149"/>
      <c r="D11" s="149"/>
      <c r="E11" s="149"/>
      <c r="F11" s="16"/>
      <c r="G11" s="149"/>
      <c r="H11" s="149"/>
      <c r="I11" s="149"/>
      <c r="J11" s="149"/>
      <c r="K11" s="149"/>
      <c r="L11" s="149"/>
      <c r="M11" s="149"/>
      <c r="N11" s="149"/>
      <c r="O11" s="14"/>
      <c r="P11" s="126"/>
      <c r="Q11" s="136"/>
      <c r="R11" s="136"/>
      <c r="S11" s="136"/>
      <c r="T11" s="136"/>
    </row>
    <row r="12" spans="1:20" ht="13" customHeight="1" x14ac:dyDescent="0.2">
      <c r="A12" s="127"/>
      <c r="B12" s="127"/>
      <c r="C12" s="309"/>
      <c r="D12" s="353" t="s">
        <v>395</v>
      </c>
      <c r="E12" s="7"/>
      <c r="F12" s="343" t="str">
        <f>INTAKE!F12</f>
        <v>ICLEI Local Governments for Sustainability</v>
      </c>
      <c r="G12" s="343"/>
      <c r="H12" s="343"/>
      <c r="I12" s="343"/>
      <c r="J12" s="343"/>
      <c r="K12" s="66"/>
      <c r="L12" s="354" t="str">
        <f>INTAKE!L12</f>
        <v>Policy makers</v>
      </c>
      <c r="M12" s="354"/>
      <c r="N12" s="149"/>
      <c r="O12" s="127"/>
      <c r="P12" s="12"/>
      <c r="Q12" s="90"/>
      <c r="R12" s="90"/>
      <c r="S12" s="90"/>
      <c r="T12" s="90"/>
    </row>
    <row r="13" spans="1:20" ht="13" customHeight="1" x14ac:dyDescent="0.2">
      <c r="A13" s="127"/>
      <c r="B13" s="127"/>
      <c r="C13" s="309"/>
      <c r="D13" s="353"/>
      <c r="E13" s="7"/>
      <c r="F13" s="343">
        <f>INTAKE!F13</f>
        <v>0</v>
      </c>
      <c r="G13" s="343"/>
      <c r="H13" s="343"/>
      <c r="I13" s="343"/>
      <c r="J13" s="343"/>
      <c r="K13" s="66"/>
      <c r="L13" s="354" t="str">
        <f>INTAKE!L13</f>
        <v>-</v>
      </c>
      <c r="M13" s="354"/>
      <c r="N13" s="149"/>
      <c r="O13" s="127"/>
      <c r="P13" s="12"/>
      <c r="Q13" s="90"/>
      <c r="R13" s="90"/>
      <c r="S13" s="90"/>
      <c r="T13" s="90"/>
    </row>
    <row r="14" spans="1:20" ht="13" customHeight="1" x14ac:dyDescent="0.2">
      <c r="A14" s="127"/>
      <c r="B14" s="127"/>
      <c r="C14" s="309"/>
      <c r="D14" s="353"/>
      <c r="E14" s="7"/>
      <c r="F14" s="343">
        <f>INTAKE!F14</f>
        <v>0</v>
      </c>
      <c r="G14" s="343"/>
      <c r="H14" s="343"/>
      <c r="I14" s="343"/>
      <c r="J14" s="343"/>
      <c r="K14" s="66"/>
      <c r="L14" s="354" t="str">
        <f>INTAKE!L14</f>
        <v>-</v>
      </c>
      <c r="M14" s="354"/>
      <c r="N14" s="149"/>
      <c r="O14" s="127"/>
      <c r="P14" s="12"/>
      <c r="Q14" s="90"/>
      <c r="R14" s="90"/>
      <c r="S14" s="90"/>
      <c r="T14" s="90"/>
    </row>
    <row r="15" spans="1:20" ht="13" customHeight="1" x14ac:dyDescent="0.2">
      <c r="A15" s="127"/>
      <c r="B15" s="127"/>
      <c r="C15" s="309"/>
      <c r="D15" s="353"/>
      <c r="E15" s="7"/>
      <c r="F15" s="343">
        <f>INTAKE!F15</f>
        <v>0</v>
      </c>
      <c r="G15" s="343"/>
      <c r="H15" s="343"/>
      <c r="I15" s="343"/>
      <c r="J15" s="343"/>
      <c r="K15" s="66"/>
      <c r="L15" s="354" t="str">
        <f>INTAKE!L15</f>
        <v>-</v>
      </c>
      <c r="M15" s="354"/>
      <c r="N15" s="149"/>
      <c r="O15" s="127"/>
      <c r="P15" s="12"/>
      <c r="Q15" s="90"/>
      <c r="R15" s="90"/>
      <c r="S15" s="90"/>
      <c r="T15" s="90"/>
    </row>
    <row r="16" spans="1:20" ht="13" customHeight="1" x14ac:dyDescent="0.2">
      <c r="A16" s="127"/>
      <c r="B16" s="127"/>
      <c r="C16" s="309"/>
      <c r="D16" s="353"/>
      <c r="E16" s="7"/>
      <c r="F16" s="343">
        <f>INTAKE!F16</f>
        <v>0</v>
      </c>
      <c r="G16" s="343"/>
      <c r="H16" s="343"/>
      <c r="I16" s="343"/>
      <c r="J16" s="343"/>
      <c r="K16" s="66"/>
      <c r="L16" s="354" t="str">
        <f>INTAKE!L16</f>
        <v>-</v>
      </c>
      <c r="M16" s="354"/>
      <c r="N16" s="149"/>
      <c r="O16" s="127"/>
      <c r="P16" s="12"/>
      <c r="Q16" s="90"/>
      <c r="R16" s="90"/>
      <c r="S16" s="90"/>
      <c r="T16" s="90"/>
    </row>
    <row r="17" spans="1:49" ht="13" customHeight="1" x14ac:dyDescent="0.2">
      <c r="A17" s="127"/>
      <c r="B17" s="127"/>
      <c r="C17" s="146"/>
      <c r="D17" s="147"/>
      <c r="E17" s="7"/>
      <c r="F17" s="146"/>
      <c r="G17" s="146"/>
      <c r="H17" s="146"/>
      <c r="I17" s="146"/>
      <c r="J17" s="146"/>
      <c r="K17" s="146"/>
      <c r="L17" s="146"/>
      <c r="M17" s="146"/>
      <c r="N17" s="146"/>
      <c r="O17" s="127"/>
      <c r="P17" s="12"/>
      <c r="Q17" s="90"/>
      <c r="R17" s="90"/>
      <c r="S17" s="90"/>
      <c r="T17" s="90"/>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row>
    <row r="18" spans="1:49" s="10" customFormat="1" ht="12.75" customHeight="1" x14ac:dyDescent="0.2">
      <c r="A18" s="125"/>
      <c r="B18" s="149"/>
      <c r="C18" s="149"/>
      <c r="D18" s="151" t="s">
        <v>142</v>
      </c>
      <c r="E18" s="149"/>
      <c r="F18" s="344" t="str">
        <f>INTAKE!F20</f>
        <v xml:space="preserve">The standard will be based on the produced throughout the project Smart Mature Resilience, European Resilience Management Guideline. The Guideline provides guidance and consultancy services to cities and local governments in assessing their local resilience status; sets measurable targets together with local stakeholders, using  the 5 SMR Resilience Tools to help the city further build local resilience and progress within the maturity stages and; defines an operational framework that provides guidance and aims at training and supporting municipalities and relevant stakeholders in implementing an integrated management system that enhances city resilience. This Workshop will develop a CEN Workshop Agreement (CWA), which will define an operational framework that provides guidance and aims at training and supporting municipalities and their stakeholders. This framework will be initially based on the user journey of the Resilience Management Guideline that has been co-created with all SMR project partners. It will incorporate guidance for local resilience planning; based on the use of all five SMR resilience tools.
</v>
      </c>
      <c r="G18" s="345"/>
      <c r="H18" s="345"/>
      <c r="I18" s="345"/>
      <c r="J18" s="345"/>
      <c r="K18" s="345"/>
      <c r="L18" s="345"/>
      <c r="M18" s="345"/>
      <c r="N18" s="346"/>
      <c r="O18" s="14"/>
      <c r="P18" s="126"/>
      <c r="Q18" s="49"/>
      <c r="R18" s="136"/>
      <c r="S18" s="136"/>
      <c r="T18" s="13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row>
    <row r="19" spans="1:49" s="10" customFormat="1" ht="12.75" customHeight="1" x14ac:dyDescent="0.2">
      <c r="A19" s="125"/>
      <c r="B19" s="149"/>
      <c r="C19" s="149"/>
      <c r="D19" s="151"/>
      <c r="E19" s="149"/>
      <c r="F19" s="347"/>
      <c r="G19" s="348"/>
      <c r="H19" s="348"/>
      <c r="I19" s="348"/>
      <c r="J19" s="348"/>
      <c r="K19" s="348"/>
      <c r="L19" s="348"/>
      <c r="M19" s="348"/>
      <c r="N19" s="349"/>
      <c r="O19" s="14"/>
      <c r="P19" s="126"/>
      <c r="Q19" s="136"/>
      <c r="R19" s="136"/>
      <c r="S19" s="136"/>
      <c r="T19" s="13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row>
    <row r="20" spans="1:49" s="10" customFormat="1" ht="12.75" customHeight="1" x14ac:dyDescent="0.2">
      <c r="A20" s="125"/>
      <c r="B20" s="149"/>
      <c r="C20" s="149"/>
      <c r="D20" s="151"/>
      <c r="E20" s="149"/>
      <c r="F20" s="347"/>
      <c r="G20" s="348"/>
      <c r="H20" s="348"/>
      <c r="I20" s="348"/>
      <c r="J20" s="348"/>
      <c r="K20" s="348"/>
      <c r="L20" s="348"/>
      <c r="M20" s="348"/>
      <c r="N20" s="349"/>
      <c r="O20" s="14"/>
      <c r="P20" s="126"/>
      <c r="Q20" s="136"/>
      <c r="R20" s="136"/>
      <c r="S20" s="136"/>
      <c r="T20" s="13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row>
    <row r="21" spans="1:49" s="10" customFormat="1" ht="12.75" customHeight="1" x14ac:dyDescent="0.2">
      <c r="A21" s="125"/>
      <c r="B21" s="149"/>
      <c r="C21" s="149"/>
      <c r="D21" s="16"/>
      <c r="E21" s="149"/>
      <c r="F21" s="347"/>
      <c r="G21" s="348"/>
      <c r="H21" s="348"/>
      <c r="I21" s="348"/>
      <c r="J21" s="348"/>
      <c r="K21" s="348"/>
      <c r="L21" s="348"/>
      <c r="M21" s="348"/>
      <c r="N21" s="349"/>
      <c r="O21" s="14"/>
      <c r="P21" s="126"/>
      <c r="Q21" s="136"/>
      <c r="R21" s="136"/>
      <c r="S21" s="136"/>
      <c r="T21" s="13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row>
    <row r="22" spans="1:49" s="10" customFormat="1" ht="12.75" customHeight="1" x14ac:dyDescent="0.2">
      <c r="A22" s="125"/>
      <c r="B22" s="149"/>
      <c r="C22" s="149"/>
      <c r="D22" s="149"/>
      <c r="E22" s="149"/>
      <c r="F22" s="350"/>
      <c r="G22" s="351"/>
      <c r="H22" s="351"/>
      <c r="I22" s="351"/>
      <c r="J22" s="351"/>
      <c r="K22" s="351"/>
      <c r="L22" s="351"/>
      <c r="M22" s="351"/>
      <c r="N22" s="352"/>
      <c r="O22" s="14"/>
      <c r="P22" s="126"/>
      <c r="Q22" s="136"/>
      <c r="R22" s="136"/>
      <c r="S22" s="136"/>
      <c r="T22" s="13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row>
    <row r="23" spans="1:49" s="8" customFormat="1" ht="9" customHeight="1" x14ac:dyDescent="0.2">
      <c r="A23" s="80"/>
      <c r="B23" s="80"/>
      <c r="C23" s="9"/>
      <c r="D23" s="122"/>
      <c r="E23" s="123"/>
      <c r="F23" s="80"/>
      <c r="G23" s="80"/>
      <c r="H23" s="80"/>
      <c r="I23" s="80"/>
      <c r="J23" s="80"/>
      <c r="K23" s="80"/>
      <c r="L23" s="80"/>
      <c r="M23" s="80"/>
      <c r="N23" s="80"/>
      <c r="O23" s="80"/>
      <c r="P23" s="124"/>
      <c r="Q23" s="77"/>
      <c r="R23" s="77"/>
      <c r="S23" s="77"/>
      <c r="T23" s="77"/>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row>
    <row r="24" spans="1:49" s="8" customFormat="1" ht="9" customHeight="1" x14ac:dyDescent="0.2">
      <c r="A24" s="80"/>
      <c r="B24" s="80"/>
      <c r="C24" s="9"/>
      <c r="D24" s="122"/>
      <c r="E24" s="123"/>
      <c r="F24" s="80"/>
      <c r="G24" s="80"/>
      <c r="H24" s="80"/>
      <c r="I24" s="80"/>
      <c r="J24" s="80"/>
      <c r="K24" s="80"/>
      <c r="L24" s="80"/>
      <c r="M24" s="80"/>
      <c r="N24" s="80"/>
      <c r="O24" s="80"/>
      <c r="P24" s="124"/>
      <c r="Q24" s="77"/>
      <c r="R24" s="77"/>
      <c r="S24" s="77"/>
      <c r="T24" s="77"/>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row>
    <row r="25" spans="1:49" s="8" customFormat="1" ht="12.75" customHeight="1" x14ac:dyDescent="0.2">
      <c r="A25" s="80"/>
      <c r="B25" s="80"/>
      <c r="C25" s="9"/>
      <c r="D25" s="80"/>
      <c r="E25" s="80"/>
      <c r="F25" s="80"/>
      <c r="G25" s="80"/>
      <c r="H25" s="80"/>
      <c r="I25" s="80"/>
      <c r="J25" s="80"/>
      <c r="K25" s="80"/>
      <c r="L25" s="80"/>
      <c r="M25" s="80"/>
      <c r="N25" s="80"/>
      <c r="O25" s="80"/>
      <c r="P25" s="124"/>
      <c r="Q25" s="49"/>
      <c r="R25" s="136"/>
      <c r="S25" s="136"/>
      <c r="T25" s="77"/>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row>
    <row r="26" spans="1:49" s="10" customFormat="1" ht="12.75" customHeight="1" x14ac:dyDescent="0.2">
      <c r="A26" s="125"/>
      <c r="B26" s="149"/>
      <c r="C26" s="149"/>
      <c r="D26" s="151" t="s">
        <v>141</v>
      </c>
      <c r="E26" s="149"/>
      <c r="F26" s="343" t="str">
        <f>INTAKE!F18</f>
        <v>Workshop Agreement</v>
      </c>
      <c r="G26" s="343"/>
      <c r="H26" s="149"/>
      <c r="I26" s="149"/>
      <c r="J26" s="149"/>
      <c r="K26" s="149"/>
      <c r="L26" s="149"/>
      <c r="M26" s="149"/>
      <c r="N26" s="149"/>
      <c r="O26" s="14"/>
      <c r="P26" s="126"/>
      <c r="Q26" s="49"/>
      <c r="R26" s="136"/>
      <c r="S26" s="136"/>
      <c r="T26" s="13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row>
    <row r="27" spans="1:49" s="8" customFormat="1" ht="12.75" customHeight="1" x14ac:dyDescent="0.2">
      <c r="A27" s="80"/>
      <c r="B27" s="80"/>
      <c r="C27" s="9"/>
      <c r="D27" s="80"/>
      <c r="E27" s="80"/>
      <c r="F27" s="80"/>
      <c r="G27" s="80"/>
      <c r="H27" s="80"/>
      <c r="I27" s="80"/>
      <c r="J27" s="80"/>
      <c r="K27" s="80"/>
      <c r="L27" s="80"/>
      <c r="M27" s="80"/>
      <c r="N27" s="80"/>
      <c r="O27" s="80"/>
      <c r="P27" s="124"/>
      <c r="Q27" s="77"/>
      <c r="R27" s="77"/>
      <c r="S27" s="77"/>
      <c r="T27" s="77"/>
      <c r="U27" s="54"/>
      <c r="V27" s="54"/>
      <c r="W27" s="54"/>
      <c r="X27" s="54"/>
      <c r="Y27" s="54"/>
      <c r="Z27" s="54"/>
      <c r="AA27" s="54"/>
      <c r="AB27" s="54"/>
      <c r="AC27" s="54"/>
      <c r="AD27" s="54"/>
      <c r="AE27" s="54"/>
      <c r="AF27" s="54"/>
      <c r="AG27" s="54"/>
      <c r="AH27" s="54"/>
      <c r="AI27" s="54"/>
      <c r="AJ27" s="54"/>
      <c r="AK27" s="124"/>
      <c r="AL27" s="124"/>
      <c r="AM27" s="124"/>
      <c r="AN27" s="124"/>
      <c r="AO27" s="124"/>
      <c r="AP27" s="124"/>
      <c r="AQ27" s="124"/>
      <c r="AR27" s="124"/>
      <c r="AS27" s="124"/>
      <c r="AT27" s="54" t="s">
        <v>348</v>
      </c>
      <c r="AU27" s="54" t="s">
        <v>396</v>
      </c>
      <c r="AV27" s="54" t="s">
        <v>397</v>
      </c>
      <c r="AW27" s="54"/>
    </row>
    <row r="28" spans="1:49" s="8" customFormat="1" ht="12.75" customHeight="1" x14ac:dyDescent="0.2">
      <c r="A28" s="80"/>
      <c r="B28" s="80"/>
      <c r="C28" s="9"/>
      <c r="D28" s="80"/>
      <c r="E28" s="80"/>
      <c r="F28" s="80"/>
      <c r="G28" s="80"/>
      <c r="H28" s="80"/>
      <c r="I28" s="80"/>
      <c r="J28" s="80"/>
      <c r="K28" s="80"/>
      <c r="L28" s="80"/>
      <c r="M28" s="80"/>
      <c r="N28" s="80"/>
      <c r="O28" s="80"/>
      <c r="P28" s="124"/>
      <c r="Q28" s="77"/>
      <c r="R28" s="77"/>
      <c r="S28" s="77"/>
      <c r="T28" s="77"/>
      <c r="U28" s="54"/>
      <c r="V28" s="54"/>
      <c r="W28" s="54"/>
      <c r="X28" s="54"/>
      <c r="Y28" s="54"/>
      <c r="Z28" s="54"/>
      <c r="AA28" s="54"/>
      <c r="AB28" s="54"/>
      <c r="AC28" s="54"/>
      <c r="AD28" s="54"/>
      <c r="AE28" s="54"/>
      <c r="AF28" s="54"/>
      <c r="AG28" s="54"/>
      <c r="AH28" s="54"/>
      <c r="AI28" s="54"/>
      <c r="AJ28" s="62"/>
      <c r="AK28" s="124"/>
      <c r="AL28" s="124"/>
      <c r="AM28" s="124"/>
      <c r="AN28" s="124"/>
      <c r="AO28" s="124"/>
      <c r="AP28" s="124"/>
      <c r="AQ28" s="124"/>
      <c r="AR28" s="124"/>
      <c r="AS28" s="124"/>
      <c r="AT28" s="54">
        <f>FEASIBILITY!$P$4</f>
        <v>2.5</v>
      </c>
      <c r="AU28" s="54">
        <f>AVERAGE('IMPACT END-USERS'!$P$4,'IMPACT INDUSTRY&amp;RESEARCH'!$P$4)</f>
        <v>3.4</v>
      </c>
      <c r="AV28" s="54">
        <f>VLOOKUP($F$30,'RAF Basic data'!$D$4:$E$8,2,FALSE)</f>
        <v>3</v>
      </c>
      <c r="AW28" s="62" t="str">
        <f>"ID = "&amp;$F$6&amp;", Feasibility= "&amp;$F$37&amp;", Impact="&amp;$F$34&amp;", Urgency="&amp;$F$30</f>
        <v>ID = a01, Feasibility= Medium, Impact=Moderate, Urgency=Moderate (&lt; 2 yrs)</v>
      </c>
    </row>
    <row r="29" spans="1:49" s="8" customFormat="1" ht="12.75" customHeight="1" x14ac:dyDescent="0.2">
      <c r="A29" s="80"/>
      <c r="B29" s="80"/>
      <c r="C29" s="9"/>
      <c r="D29" s="122"/>
      <c r="E29" s="123"/>
      <c r="F29" s="80"/>
      <c r="G29" s="80"/>
      <c r="H29" s="80"/>
      <c r="I29" s="80"/>
      <c r="J29" s="80"/>
      <c r="K29" s="80"/>
      <c r="L29" s="80"/>
      <c r="M29" s="80"/>
      <c r="N29" s="80"/>
      <c r="O29" s="80"/>
      <c r="P29" s="124"/>
      <c r="Q29" s="77"/>
      <c r="R29" s="77"/>
      <c r="S29" s="77"/>
      <c r="T29" s="77"/>
      <c r="U29" s="54"/>
      <c r="V29" s="54"/>
      <c r="W29" s="54"/>
      <c r="X29" s="54"/>
      <c r="Y29" s="54"/>
      <c r="Z29" s="54"/>
      <c r="AA29" s="54"/>
      <c r="AB29" s="54"/>
      <c r="AC29" s="54"/>
      <c r="AD29" s="54"/>
      <c r="AE29" s="54"/>
      <c r="AF29" s="54"/>
      <c r="AG29" s="54"/>
      <c r="AH29" s="54"/>
      <c r="AI29" s="54"/>
      <c r="AJ29" s="54"/>
      <c r="AK29" s="124"/>
      <c r="AL29" s="124"/>
      <c r="AM29" s="124"/>
      <c r="AN29" s="124"/>
      <c r="AO29" s="124"/>
      <c r="AP29" s="124"/>
      <c r="AQ29" s="124"/>
      <c r="AR29" s="124"/>
      <c r="AS29" s="124"/>
      <c r="AT29" s="54">
        <v>0</v>
      </c>
      <c r="AU29" s="54">
        <v>0</v>
      </c>
      <c r="AV29" s="54">
        <v>0</v>
      </c>
      <c r="AW29" s="54"/>
    </row>
    <row r="30" spans="1:49" s="8" customFormat="1" ht="12.75" customHeight="1" x14ac:dyDescent="0.2">
      <c r="A30" s="80"/>
      <c r="B30" s="80"/>
      <c r="C30" s="9"/>
      <c r="D30" s="151" t="s">
        <v>398</v>
      </c>
      <c r="E30" s="149"/>
      <c r="F30" s="24" t="str">
        <f>INTAKE!F64</f>
        <v>Moderate (&lt; 2 yrs)</v>
      </c>
      <c r="G30" s="80"/>
      <c r="H30" s="80"/>
      <c r="I30" s="80"/>
      <c r="J30" s="80"/>
      <c r="K30" s="80"/>
      <c r="L30" s="80"/>
      <c r="M30" s="80"/>
      <c r="N30" s="80"/>
      <c r="O30" s="80"/>
      <c r="P30" s="124"/>
      <c r="Q30" s="49"/>
      <c r="R30" s="77"/>
      <c r="S30" s="77"/>
      <c r="T30" s="77"/>
      <c r="U30" s="54"/>
      <c r="V30" s="54"/>
      <c r="W30" s="54"/>
      <c r="X30" s="54"/>
      <c r="Y30" s="54"/>
      <c r="Z30" s="54"/>
      <c r="AA30" s="54"/>
      <c r="AB30" s="54"/>
      <c r="AC30" s="54"/>
      <c r="AD30" s="54"/>
      <c r="AE30" s="54"/>
      <c r="AF30" s="54"/>
      <c r="AG30" s="54"/>
      <c r="AH30" s="54"/>
      <c r="AI30" s="54"/>
      <c r="AJ30" s="54"/>
      <c r="AK30" s="124"/>
      <c r="AL30" s="124"/>
      <c r="AM30" s="124"/>
      <c r="AN30" s="124"/>
      <c r="AO30" s="124"/>
      <c r="AP30" s="124"/>
      <c r="AQ30" s="124"/>
      <c r="AR30" s="124"/>
      <c r="AS30" s="124"/>
      <c r="AT30" s="54">
        <v>0</v>
      </c>
      <c r="AU30" s="54">
        <v>0</v>
      </c>
      <c r="AV30" s="54">
        <v>0</v>
      </c>
      <c r="AW30" s="54"/>
    </row>
    <row r="31" spans="1:49" s="8" customFormat="1" ht="12.75" customHeight="1" x14ac:dyDescent="0.2">
      <c r="A31" s="80"/>
      <c r="B31" s="80"/>
      <c r="C31" s="9"/>
      <c r="D31" s="122"/>
      <c r="E31" s="123"/>
      <c r="F31" s="80"/>
      <c r="G31" s="80"/>
      <c r="H31" s="80"/>
      <c r="I31" s="80"/>
      <c r="J31" s="80"/>
      <c r="K31" s="80"/>
      <c r="L31" s="80"/>
      <c r="M31" s="80"/>
      <c r="N31" s="80"/>
      <c r="O31" s="80"/>
      <c r="P31" s="124"/>
      <c r="Q31" s="124"/>
      <c r="R31" s="124"/>
      <c r="S31" s="124"/>
      <c r="T31" s="124"/>
      <c r="U31" s="54"/>
      <c r="V31" s="54"/>
      <c r="W31" s="54"/>
      <c r="X31" s="54"/>
      <c r="Y31" s="54"/>
      <c r="Z31" s="54"/>
      <c r="AA31" s="54"/>
      <c r="AB31" s="54"/>
      <c r="AC31" s="54"/>
      <c r="AD31" s="54"/>
      <c r="AE31" s="54"/>
      <c r="AF31" s="54"/>
      <c r="AG31" s="54"/>
      <c r="AH31" s="54"/>
      <c r="AI31" s="54"/>
      <c r="AJ31" s="54"/>
      <c r="AK31" s="124"/>
      <c r="AL31" s="124"/>
      <c r="AM31" s="124"/>
      <c r="AN31" s="124"/>
      <c r="AO31" s="124"/>
      <c r="AP31" s="124"/>
      <c r="AQ31" s="124"/>
      <c r="AR31" s="124"/>
      <c r="AS31" s="124"/>
      <c r="AT31" s="54">
        <v>15</v>
      </c>
      <c r="AU31" s="54">
        <v>15</v>
      </c>
      <c r="AV31" s="54">
        <v>5</v>
      </c>
      <c r="AW31" s="54"/>
    </row>
    <row r="32" spans="1:49" s="8" customFormat="1" ht="12.75" customHeight="1" x14ac:dyDescent="0.2">
      <c r="A32" s="80"/>
      <c r="B32" s="80"/>
      <c r="C32" s="9"/>
      <c r="D32" s="122"/>
      <c r="E32" s="123"/>
      <c r="F32" s="80"/>
      <c r="G32" s="80"/>
      <c r="H32" s="80"/>
      <c r="I32" s="80"/>
      <c r="J32" s="80"/>
      <c r="K32" s="80"/>
      <c r="L32" s="80"/>
      <c r="M32" s="80"/>
      <c r="N32" s="80"/>
      <c r="O32" s="80"/>
      <c r="P32" s="78"/>
      <c r="Q32" s="77"/>
      <c r="R32" s="77"/>
      <c r="S32" s="77"/>
      <c r="T32" s="77"/>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row>
    <row r="33" spans="1:49" s="8" customFormat="1" ht="12.75" customHeight="1" x14ac:dyDescent="0.2">
      <c r="A33" s="80"/>
      <c r="B33" s="80"/>
      <c r="C33" s="9"/>
      <c r="D33" s="122"/>
      <c r="E33" s="123"/>
      <c r="F33" s="80"/>
      <c r="G33" s="80"/>
      <c r="H33" s="80"/>
      <c r="I33" s="80"/>
      <c r="J33" s="80"/>
      <c r="K33" s="80"/>
      <c r="L33" s="80"/>
      <c r="M33" s="80"/>
      <c r="N33" s="80"/>
      <c r="O33" s="80"/>
      <c r="P33" s="77"/>
      <c r="Q33" s="77"/>
      <c r="R33" s="77"/>
      <c r="S33" s="77"/>
      <c r="T33" s="77"/>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row>
    <row r="34" spans="1:49" s="8" customFormat="1" ht="12.75" customHeight="1" x14ac:dyDescent="0.2">
      <c r="A34" s="80"/>
      <c r="B34" s="80"/>
      <c r="C34" s="9"/>
      <c r="D34" s="151" t="s">
        <v>399</v>
      </c>
      <c r="E34" s="123"/>
      <c r="F34" s="65" t="str">
        <f>INDEX('RAF Basic data'!$D$26:$D$31, MATCH(ROUND(AT37,0),'RAF Basic data'!$E$26:$E$31,0))</f>
        <v>Moderate</v>
      </c>
      <c r="G34" s="80"/>
      <c r="H34" s="80"/>
      <c r="I34" s="80"/>
      <c r="J34" s="80"/>
      <c r="K34" s="80"/>
      <c r="L34" s="80"/>
      <c r="M34" s="80"/>
      <c r="N34" s="80"/>
      <c r="O34" s="80"/>
      <c r="P34" s="77"/>
      <c r="Q34" s="77"/>
      <c r="R34" s="77"/>
      <c r="S34" s="77"/>
      <c r="T34" s="77"/>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row>
    <row r="35" spans="1:49" s="8" customFormat="1" ht="12.75" customHeight="1" x14ac:dyDescent="0.2">
      <c r="A35" s="80"/>
      <c r="B35" s="80"/>
      <c r="C35" s="9"/>
      <c r="D35" s="122"/>
      <c r="E35" s="123"/>
      <c r="F35" s="80"/>
      <c r="G35" s="80"/>
      <c r="H35" s="80"/>
      <c r="I35" s="80"/>
      <c r="J35" s="80"/>
      <c r="K35" s="80"/>
      <c r="L35" s="80"/>
      <c r="M35" s="80"/>
      <c r="N35" s="80"/>
      <c r="O35" s="80"/>
      <c r="P35" s="77"/>
      <c r="Q35" s="77"/>
      <c r="R35" s="77"/>
      <c r="S35" s="77"/>
      <c r="T35" s="77"/>
      <c r="U35" s="124"/>
      <c r="V35" s="124"/>
      <c r="W35" s="124"/>
      <c r="X35" s="124"/>
      <c r="Y35" s="124"/>
      <c r="Z35" s="124"/>
      <c r="AA35" s="124"/>
      <c r="AB35" s="124"/>
      <c r="AC35" s="124"/>
      <c r="AD35" s="124"/>
      <c r="AE35" s="124"/>
      <c r="AF35" s="124"/>
      <c r="AG35" s="124"/>
      <c r="AH35" s="124"/>
      <c r="AI35" s="124"/>
      <c r="AJ35" s="62"/>
      <c r="AK35" s="124"/>
      <c r="AL35" s="124"/>
      <c r="AM35" s="124"/>
      <c r="AN35" s="124"/>
      <c r="AO35" s="124"/>
      <c r="AP35" s="124"/>
      <c r="AQ35" s="124"/>
      <c r="AR35" s="124"/>
      <c r="AS35" s="124"/>
      <c r="AT35" s="124"/>
      <c r="AU35" s="124"/>
      <c r="AV35" s="124"/>
      <c r="AW35" s="62" t="s">
        <v>400</v>
      </c>
    </row>
    <row r="36" spans="1:49" s="8" customFormat="1" ht="12.75" customHeight="1" x14ac:dyDescent="0.2">
      <c r="A36" s="80"/>
      <c r="B36" s="80"/>
      <c r="C36" s="9"/>
      <c r="D36" s="122"/>
      <c r="E36" s="123"/>
      <c r="F36" s="80"/>
      <c r="G36" s="80"/>
      <c r="H36" s="80"/>
      <c r="I36" s="80"/>
      <c r="J36" s="80"/>
      <c r="K36" s="80"/>
      <c r="L36" s="80"/>
      <c r="M36" s="80"/>
      <c r="N36" s="80"/>
      <c r="O36" s="80"/>
      <c r="P36" s="77"/>
      <c r="Q36" s="77"/>
      <c r="R36" s="77"/>
      <c r="S36" s="77"/>
      <c r="T36" s="77"/>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row>
    <row r="37" spans="1:49" s="8" customFormat="1" ht="12.75" customHeight="1" x14ac:dyDescent="0.2">
      <c r="A37" s="80"/>
      <c r="B37" s="80"/>
      <c r="C37" s="9"/>
      <c r="D37" s="151" t="s">
        <v>401</v>
      </c>
      <c r="E37" s="123"/>
      <c r="F37" s="24" t="str">
        <f>FEASIBILITY!N4</f>
        <v>Medium</v>
      </c>
      <c r="G37" s="80"/>
      <c r="H37" s="80"/>
      <c r="I37" s="80"/>
      <c r="J37" s="80"/>
      <c r="K37" s="80"/>
      <c r="L37" s="80"/>
      <c r="M37" s="80"/>
      <c r="N37" s="80"/>
      <c r="O37" s="80"/>
      <c r="P37" s="77"/>
      <c r="Q37" s="77"/>
      <c r="R37" s="77"/>
      <c r="S37" s="77"/>
      <c r="T37" s="77"/>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52">
        <f>ROUND(AVERAGE('IMPACT END-USERS'!$P$4,'IMPACT INDUSTRY&amp;RESEARCH'!$P$4),1)</f>
        <v>3.4</v>
      </c>
      <c r="AU37" s="124"/>
      <c r="AV37" s="124"/>
      <c r="AW37" s="124"/>
    </row>
    <row r="38" spans="1:49" s="8" customFormat="1" ht="12.75" customHeight="1" x14ac:dyDescent="0.2">
      <c r="A38" s="80"/>
      <c r="B38" s="80"/>
      <c r="C38" s="9"/>
      <c r="D38" s="122"/>
      <c r="E38" s="123"/>
      <c r="F38" s="80"/>
      <c r="G38" s="80"/>
      <c r="H38" s="80"/>
      <c r="I38" s="80"/>
      <c r="J38" s="80"/>
      <c r="K38" s="80"/>
      <c r="L38" s="80"/>
      <c r="M38" s="80"/>
      <c r="N38" s="80"/>
      <c r="O38" s="80"/>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row>
    <row r="39" spans="1:49" s="8" customFormat="1" ht="12.75" customHeight="1" x14ac:dyDescent="0.2">
      <c r="A39" s="80"/>
      <c r="B39" s="80"/>
      <c r="C39" s="9"/>
      <c r="D39" s="122"/>
      <c r="E39" s="123"/>
      <c r="F39" s="80"/>
      <c r="G39" s="80"/>
      <c r="H39" s="80"/>
      <c r="I39" s="80"/>
      <c r="J39" s="80"/>
      <c r="K39" s="80"/>
      <c r="L39" s="80"/>
      <c r="M39" s="80"/>
      <c r="N39" s="80"/>
      <c r="O39" s="80"/>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row>
    <row r="40" spans="1:49" s="8" customFormat="1" ht="12.75" customHeight="1" x14ac:dyDescent="0.2">
      <c r="A40" s="80"/>
      <c r="B40" s="80"/>
      <c r="C40" s="9"/>
      <c r="D40" s="122"/>
      <c r="E40" s="123"/>
      <c r="F40" s="80"/>
      <c r="G40" s="76" t="s">
        <v>402</v>
      </c>
      <c r="H40" s="80"/>
      <c r="I40" s="80"/>
      <c r="J40" s="80"/>
      <c r="K40" s="80"/>
      <c r="L40" s="80"/>
      <c r="M40" s="80"/>
      <c r="N40" s="80"/>
      <c r="O40" s="80"/>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row>
    <row r="41" spans="1:49" s="8" customFormat="1" ht="12.75" customHeight="1" x14ac:dyDescent="0.2">
      <c r="A41" s="80"/>
      <c r="B41" s="80" t="s">
        <v>403</v>
      </c>
      <c r="C41" s="81" t="s">
        <v>404</v>
      </c>
      <c r="D41" s="122"/>
      <c r="E41" s="123"/>
      <c r="F41" s="76"/>
      <c r="G41" s="79"/>
      <c r="H41" s="80"/>
      <c r="I41" s="80"/>
      <c r="J41" s="80"/>
      <c r="K41" s="80"/>
      <c r="L41" s="80"/>
      <c r="M41" s="80"/>
      <c r="N41" s="80"/>
      <c r="O41" s="80"/>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row>
    <row r="42" spans="1:49" s="8" customFormat="1" ht="12.75" customHeight="1" x14ac:dyDescent="0.2">
      <c r="A42" s="80"/>
      <c r="B42" s="80" t="s">
        <v>405</v>
      </c>
      <c r="C42" s="81" t="s">
        <v>406</v>
      </c>
      <c r="D42" s="81"/>
      <c r="E42" s="123"/>
      <c r="F42" s="75"/>
      <c r="G42" s="79"/>
      <c r="H42" s="80"/>
      <c r="I42" s="80"/>
      <c r="J42" s="80"/>
      <c r="K42" s="80"/>
      <c r="L42" s="80"/>
      <c r="M42" s="80"/>
      <c r="N42" s="80"/>
      <c r="O42" s="80"/>
      <c r="P42" s="124"/>
      <c r="Q42" s="83"/>
      <c r="R42" s="124"/>
      <c r="S42" s="124"/>
      <c r="T42" s="11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row>
    <row r="43" spans="1:49" s="8" customFormat="1" ht="12.75" customHeight="1" x14ac:dyDescent="0.2">
      <c r="A43" s="80"/>
      <c r="B43" s="80" t="s">
        <v>407</v>
      </c>
      <c r="C43" s="81" t="s">
        <v>408</v>
      </c>
      <c r="D43" s="81"/>
      <c r="E43" s="123"/>
      <c r="F43" s="75"/>
      <c r="G43" s="79"/>
      <c r="H43" s="80"/>
      <c r="I43" s="80"/>
      <c r="J43" s="80"/>
      <c r="K43" s="80"/>
      <c r="L43" s="80"/>
      <c r="M43" s="80"/>
      <c r="N43" s="80"/>
      <c r="O43" s="80"/>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row>
    <row r="44" spans="1:49" s="8" customFormat="1" ht="12.75" customHeight="1" x14ac:dyDescent="0.2">
      <c r="A44" s="80"/>
      <c r="B44" s="80"/>
      <c r="C44" s="9"/>
      <c r="D44" s="122"/>
      <c r="E44" s="123"/>
      <c r="F44" s="80"/>
      <c r="G44" s="80"/>
      <c r="H44" s="80"/>
      <c r="I44" s="80"/>
      <c r="J44" s="80"/>
      <c r="K44" s="80"/>
      <c r="L44" s="80"/>
      <c r="M44" s="80"/>
      <c r="N44" s="80"/>
      <c r="O44" s="80"/>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row>
    <row r="45" spans="1:49" s="10" customFormat="1" ht="18" customHeight="1" x14ac:dyDescent="0.2">
      <c r="A45" s="125"/>
      <c r="B45" s="355" t="s">
        <v>396</v>
      </c>
      <c r="C45" s="356"/>
      <c r="D45" s="356"/>
      <c r="E45" s="356"/>
      <c r="F45" s="356"/>
      <c r="G45" s="356"/>
      <c r="H45" s="356"/>
      <c r="I45" s="356"/>
      <c r="J45" s="356"/>
      <c r="K45" s="356"/>
      <c r="L45" s="356"/>
      <c r="M45" s="356"/>
      <c r="N45" s="357"/>
      <c r="O45" s="125"/>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row>
    <row r="46" spans="1:49" s="8" customFormat="1" ht="9" customHeight="1" x14ac:dyDescent="0.2">
      <c r="A46" s="80"/>
      <c r="B46" s="80"/>
      <c r="C46" s="9"/>
      <c r="D46" s="122"/>
      <c r="E46" s="123"/>
      <c r="F46" s="80"/>
      <c r="G46" s="80"/>
      <c r="H46" s="80"/>
      <c r="I46" s="80"/>
      <c r="J46" s="80"/>
      <c r="K46" s="80"/>
      <c r="L46" s="80"/>
      <c r="M46" s="80"/>
      <c r="N46" s="80"/>
      <c r="O46" s="80"/>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row>
    <row r="47" spans="1:49" s="8" customFormat="1" ht="15" customHeight="1" x14ac:dyDescent="0.2">
      <c r="A47" s="80"/>
      <c r="B47" s="80"/>
      <c r="C47" s="9"/>
      <c r="D47" s="72" t="s">
        <v>409</v>
      </c>
      <c r="E47" s="123"/>
      <c r="F47" s="80"/>
      <c r="G47" s="80"/>
      <c r="H47" s="80"/>
      <c r="I47" s="80"/>
      <c r="J47" s="80"/>
      <c r="K47" s="80"/>
      <c r="L47" s="80"/>
      <c r="M47" s="80"/>
      <c r="N47" s="80"/>
      <c r="O47" s="80"/>
      <c r="P47" s="124"/>
      <c r="Q47" s="77"/>
      <c r="R47" s="77"/>
      <c r="S47" s="77"/>
      <c r="T47" s="77"/>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row>
    <row r="48" spans="1:49" s="8" customFormat="1" ht="12.75" customHeight="1" x14ac:dyDescent="0.2">
      <c r="A48" s="80"/>
      <c r="B48" s="80"/>
      <c r="C48" s="9"/>
      <c r="D48" s="122"/>
      <c r="E48" s="123"/>
      <c r="F48" s="80"/>
      <c r="G48" s="80"/>
      <c r="H48" s="151" t="s">
        <v>410</v>
      </c>
      <c r="I48" s="149"/>
      <c r="J48" s="65" t="str">
        <f>'IMPACT END-USERS'!N22</f>
        <v>Considerable</v>
      </c>
      <c r="K48" s="80"/>
      <c r="L48" s="80"/>
      <c r="M48" s="80"/>
      <c r="N48" s="80"/>
      <c r="O48" s="80"/>
      <c r="P48" s="124"/>
      <c r="Q48" s="49"/>
      <c r="R48" s="77"/>
      <c r="S48" s="77"/>
      <c r="T48" s="77"/>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row>
    <row r="49" spans="1:20" s="8" customFormat="1" ht="3" customHeight="1" x14ac:dyDescent="0.2">
      <c r="A49" s="80"/>
      <c r="B49" s="80"/>
      <c r="C49" s="9"/>
      <c r="D49" s="122"/>
      <c r="E49" s="123"/>
      <c r="F49" s="80"/>
      <c r="G49" s="80"/>
      <c r="H49" s="73"/>
      <c r="I49" s="80"/>
      <c r="J49" s="137"/>
      <c r="K49" s="80"/>
      <c r="L49" s="80"/>
      <c r="M49" s="80"/>
      <c r="N49" s="80"/>
      <c r="O49" s="80"/>
      <c r="P49" s="124"/>
      <c r="Q49" s="77"/>
      <c r="R49" s="77"/>
      <c r="S49" s="77"/>
      <c r="T49" s="77"/>
    </row>
    <row r="50" spans="1:20" s="8" customFormat="1" ht="12.75" customHeight="1" x14ac:dyDescent="0.2">
      <c r="A50" s="80"/>
      <c r="B50" s="80"/>
      <c r="C50" s="9"/>
      <c r="D50" s="122"/>
      <c r="E50" s="123"/>
      <c r="F50" s="80"/>
      <c r="G50" s="80"/>
      <c r="H50" s="50" t="s">
        <v>411</v>
      </c>
      <c r="I50" s="80"/>
      <c r="J50" s="65" t="str">
        <f>'IMPACT END-USERS'!N41</f>
        <v>Considerable</v>
      </c>
      <c r="K50" s="80"/>
      <c r="L50" s="80"/>
      <c r="M50" s="80"/>
      <c r="N50" s="80"/>
      <c r="O50" s="80"/>
      <c r="P50" s="124"/>
      <c r="Q50" s="77"/>
      <c r="R50" s="77"/>
      <c r="S50" s="77"/>
      <c r="T50" s="77"/>
    </row>
    <row r="51" spans="1:20" s="8" customFormat="1" ht="3" customHeight="1" x14ac:dyDescent="0.2">
      <c r="A51" s="80"/>
      <c r="B51" s="80"/>
      <c r="C51" s="9"/>
      <c r="D51" s="122"/>
      <c r="E51" s="123"/>
      <c r="F51" s="80"/>
      <c r="G51" s="80"/>
      <c r="H51" s="50"/>
      <c r="I51" s="80"/>
      <c r="J51" s="137"/>
      <c r="K51" s="80"/>
      <c r="L51" s="80"/>
      <c r="M51" s="80"/>
      <c r="N51" s="80"/>
      <c r="O51" s="80"/>
      <c r="P51" s="124"/>
      <c r="Q51" s="77"/>
      <c r="R51" s="77"/>
      <c r="S51" s="77"/>
      <c r="T51" s="77"/>
    </row>
    <row r="52" spans="1:20" s="8" customFormat="1" ht="12.75" customHeight="1" x14ac:dyDescent="0.2">
      <c r="A52" s="80"/>
      <c r="B52" s="80"/>
      <c r="C52" s="9"/>
      <c r="D52" s="122"/>
      <c r="E52" s="123"/>
      <c r="F52" s="80"/>
      <c r="G52" s="80"/>
      <c r="H52" s="50" t="s">
        <v>412</v>
      </c>
      <c r="I52" s="80"/>
      <c r="J52" s="65" t="str">
        <f>'IMPACT END-USERS'!N57</f>
        <v>Limited</v>
      </c>
      <c r="K52" s="80"/>
      <c r="L52" s="80"/>
      <c r="M52" s="80"/>
      <c r="N52" s="80"/>
      <c r="O52" s="80"/>
      <c r="P52" s="124"/>
      <c r="Q52" s="77"/>
      <c r="R52" s="77"/>
      <c r="S52" s="77"/>
      <c r="T52" s="77"/>
    </row>
    <row r="53" spans="1:20" s="8" customFormat="1" ht="3" customHeight="1" x14ac:dyDescent="0.2">
      <c r="A53" s="80"/>
      <c r="B53" s="80"/>
      <c r="C53" s="9"/>
      <c r="D53" s="122"/>
      <c r="E53" s="123"/>
      <c r="F53" s="80"/>
      <c r="G53" s="80"/>
      <c r="H53" s="50"/>
      <c r="I53" s="80"/>
      <c r="J53" s="137"/>
      <c r="K53" s="80"/>
      <c r="L53" s="80"/>
      <c r="M53" s="80"/>
      <c r="N53" s="80"/>
      <c r="O53" s="80"/>
      <c r="P53" s="124"/>
      <c r="Q53" s="77"/>
      <c r="R53" s="77"/>
      <c r="S53" s="77"/>
      <c r="T53" s="77"/>
    </row>
    <row r="54" spans="1:20" s="8" customFormat="1" ht="12.75" customHeight="1" x14ac:dyDescent="0.2">
      <c r="A54" s="80"/>
      <c r="B54" s="80"/>
      <c r="C54" s="9"/>
      <c r="D54" s="122"/>
      <c r="E54" s="123"/>
      <c r="F54" s="80"/>
      <c r="G54" s="80"/>
      <c r="H54" s="50" t="s">
        <v>413</v>
      </c>
      <c r="I54" s="80"/>
      <c r="J54" s="65" t="str">
        <f>'IMPACT END-USERS'!N67</f>
        <v>Considerable</v>
      </c>
      <c r="K54" s="80"/>
      <c r="L54" s="80"/>
      <c r="M54" s="80"/>
      <c r="N54" s="80"/>
      <c r="O54" s="80"/>
      <c r="P54" s="124"/>
      <c r="Q54" s="77"/>
      <c r="R54" s="77"/>
      <c r="S54" s="77"/>
      <c r="T54" s="77"/>
    </row>
    <row r="55" spans="1:20" s="8" customFormat="1" ht="12.75" customHeight="1" x14ac:dyDescent="0.2">
      <c r="A55" s="80"/>
      <c r="B55" s="80"/>
      <c r="C55" s="9"/>
      <c r="D55" s="122"/>
      <c r="E55" s="123"/>
      <c r="F55" s="80"/>
      <c r="G55" s="80"/>
      <c r="H55" s="80"/>
      <c r="I55" s="80"/>
      <c r="J55" s="137"/>
      <c r="K55" s="80"/>
      <c r="L55" s="80"/>
      <c r="M55" s="80"/>
      <c r="N55" s="80"/>
      <c r="O55" s="80"/>
      <c r="P55" s="124"/>
      <c r="Q55" s="77"/>
      <c r="R55" s="77"/>
      <c r="S55" s="77"/>
      <c r="T55" s="77"/>
    </row>
    <row r="56" spans="1:20" s="8" customFormat="1" ht="15" customHeight="1" x14ac:dyDescent="0.2">
      <c r="A56" s="80"/>
      <c r="B56" s="80"/>
      <c r="C56" s="9"/>
      <c r="D56" s="72" t="s">
        <v>414</v>
      </c>
      <c r="E56" s="123"/>
      <c r="F56" s="80"/>
      <c r="G56" s="80"/>
      <c r="H56" s="80"/>
      <c r="I56" s="80"/>
      <c r="J56" s="137"/>
      <c r="K56" s="80"/>
      <c r="L56" s="80"/>
      <c r="M56" s="80"/>
      <c r="N56" s="80"/>
      <c r="O56" s="80"/>
      <c r="P56" s="124"/>
      <c r="Q56" s="77"/>
      <c r="R56" s="77"/>
      <c r="S56" s="77"/>
      <c r="T56" s="77"/>
    </row>
    <row r="57" spans="1:20" s="8" customFormat="1" ht="12.75" customHeight="1" x14ac:dyDescent="0.2">
      <c r="A57" s="80"/>
      <c r="B57" s="80"/>
      <c r="C57" s="9"/>
      <c r="D57" s="122"/>
      <c r="E57" s="123"/>
      <c r="F57" s="80"/>
      <c r="G57" s="80"/>
      <c r="H57" s="151" t="s">
        <v>415</v>
      </c>
      <c r="I57" s="149"/>
      <c r="J57" s="65" t="str">
        <f>'IMPACT INDUSTRY&amp;RESEARCH'!N14</f>
        <v>Considerable</v>
      </c>
      <c r="K57" s="80"/>
      <c r="L57" s="80"/>
      <c r="M57" s="80"/>
      <c r="N57" s="80"/>
      <c r="O57" s="80"/>
      <c r="P57" s="124"/>
      <c r="Q57" s="49"/>
      <c r="R57" s="77"/>
      <c r="S57" s="77"/>
      <c r="T57" s="77"/>
    </row>
    <row r="58" spans="1:20" s="8" customFormat="1" ht="3" customHeight="1" x14ac:dyDescent="0.2">
      <c r="A58" s="80"/>
      <c r="B58" s="80"/>
      <c r="C58" s="9"/>
      <c r="D58" s="122"/>
      <c r="E58" s="123"/>
      <c r="F58" s="80"/>
      <c r="G58" s="80"/>
      <c r="H58" s="73"/>
      <c r="I58" s="80"/>
      <c r="J58" s="137"/>
      <c r="K58" s="80"/>
      <c r="L58" s="80"/>
      <c r="M58" s="80"/>
      <c r="N58" s="80"/>
      <c r="O58" s="80"/>
      <c r="P58" s="124"/>
      <c r="Q58" s="77"/>
      <c r="R58" s="77"/>
      <c r="S58" s="77"/>
      <c r="T58" s="77"/>
    </row>
    <row r="59" spans="1:20" s="8" customFormat="1" ht="12.75" customHeight="1" x14ac:dyDescent="0.2">
      <c r="A59" s="80"/>
      <c r="B59" s="80"/>
      <c r="C59" s="9"/>
      <c r="D59" s="122"/>
      <c r="E59" s="123"/>
      <c r="F59" s="80"/>
      <c r="G59" s="80"/>
      <c r="H59" s="50" t="s">
        <v>416</v>
      </c>
      <c r="I59" s="80"/>
      <c r="J59" s="65" t="str">
        <f>'IMPACT INDUSTRY&amp;RESEARCH'!N34</f>
        <v>Limited</v>
      </c>
      <c r="K59" s="80"/>
      <c r="L59" s="80"/>
      <c r="M59" s="80"/>
      <c r="N59" s="80"/>
      <c r="O59" s="80"/>
      <c r="P59" s="124"/>
      <c r="Q59" s="77"/>
      <c r="R59" s="77"/>
      <c r="S59" s="77"/>
      <c r="T59" s="77"/>
    </row>
    <row r="60" spans="1:20" s="8" customFormat="1" ht="3" customHeight="1" x14ac:dyDescent="0.2">
      <c r="A60" s="80"/>
      <c r="B60" s="80"/>
      <c r="C60" s="9"/>
      <c r="D60" s="122"/>
      <c r="E60" s="123"/>
      <c r="F60" s="80"/>
      <c r="G60" s="80"/>
      <c r="H60" s="50"/>
      <c r="I60" s="80"/>
      <c r="J60" s="137"/>
      <c r="K60" s="80"/>
      <c r="L60" s="80"/>
      <c r="M60" s="80"/>
      <c r="N60" s="80"/>
      <c r="O60" s="80"/>
      <c r="P60" s="124"/>
      <c r="Q60" s="77"/>
      <c r="R60" s="77"/>
      <c r="S60" s="77"/>
      <c r="T60" s="77"/>
    </row>
    <row r="61" spans="1:20" s="8" customFormat="1" ht="12.75" customHeight="1" x14ac:dyDescent="0.2">
      <c r="A61" s="80"/>
      <c r="B61" s="80"/>
      <c r="C61" s="9"/>
      <c r="D61" s="122"/>
      <c r="E61" s="123"/>
      <c r="F61" s="80"/>
      <c r="G61" s="80"/>
      <c r="H61" s="50" t="s">
        <v>417</v>
      </c>
      <c r="I61" s="80"/>
      <c r="J61" s="65" t="str">
        <f>'IMPACT INDUSTRY&amp;RESEARCH'!N47</f>
        <v>Considerable</v>
      </c>
      <c r="K61" s="80"/>
      <c r="L61" s="80"/>
      <c r="M61" s="80"/>
      <c r="N61" s="80"/>
      <c r="O61" s="80"/>
      <c r="P61" s="124"/>
      <c r="Q61" s="77"/>
      <c r="R61" s="77"/>
      <c r="S61" s="77"/>
      <c r="T61" s="77"/>
    </row>
    <row r="62" spans="1:20" s="8" customFormat="1" ht="3" customHeight="1" x14ac:dyDescent="0.2">
      <c r="A62" s="80"/>
      <c r="B62" s="80"/>
      <c r="C62" s="9"/>
      <c r="D62" s="122"/>
      <c r="E62" s="123"/>
      <c r="F62" s="80"/>
      <c r="G62" s="80"/>
      <c r="H62" s="50"/>
      <c r="I62" s="80"/>
      <c r="J62" s="137"/>
      <c r="K62" s="80"/>
      <c r="L62" s="80"/>
      <c r="M62" s="80"/>
      <c r="N62" s="80"/>
      <c r="O62" s="80"/>
      <c r="P62" s="124"/>
      <c r="Q62" s="77"/>
      <c r="R62" s="77"/>
      <c r="S62" s="77"/>
      <c r="T62" s="77"/>
    </row>
    <row r="63" spans="1:20" s="8" customFormat="1" ht="12.75" customHeight="1" x14ac:dyDescent="0.2">
      <c r="A63" s="80"/>
      <c r="B63" s="80"/>
      <c r="C63" s="9"/>
      <c r="D63" s="122"/>
      <c r="E63" s="123"/>
      <c r="F63" s="80"/>
      <c r="G63" s="80"/>
      <c r="H63" s="50" t="s">
        <v>418</v>
      </c>
      <c r="I63" s="80"/>
      <c r="J63" s="65" t="str">
        <f>'IMPACT INDUSTRY&amp;RESEARCH'!N63</f>
        <v>Moderate</v>
      </c>
      <c r="K63" s="80"/>
      <c r="L63" s="80"/>
      <c r="M63" s="80"/>
      <c r="N63" s="80"/>
      <c r="O63" s="80"/>
      <c r="P63" s="124"/>
      <c r="Q63" s="77"/>
      <c r="R63" s="77"/>
      <c r="S63" s="77"/>
      <c r="T63" s="77"/>
    </row>
    <row r="64" spans="1:20" s="8" customFormat="1" ht="9" customHeight="1" x14ac:dyDescent="0.2">
      <c r="A64" s="80"/>
      <c r="B64" s="80"/>
      <c r="C64" s="9"/>
      <c r="D64" s="122"/>
      <c r="E64" s="123"/>
      <c r="F64" s="80"/>
      <c r="G64" s="80"/>
      <c r="H64" s="80"/>
      <c r="I64" s="80"/>
      <c r="J64" s="80"/>
      <c r="K64" s="80"/>
      <c r="L64" s="80"/>
      <c r="M64" s="80"/>
      <c r="N64" s="80"/>
      <c r="O64" s="80"/>
      <c r="P64" s="124"/>
      <c r="Q64" s="77"/>
      <c r="R64" s="77"/>
      <c r="S64" s="77"/>
      <c r="T64" s="77"/>
    </row>
    <row r="65" spans="1:20" s="10" customFormat="1" ht="18" customHeight="1" x14ac:dyDescent="0.2">
      <c r="A65" s="125"/>
      <c r="B65" s="355" t="s">
        <v>348</v>
      </c>
      <c r="C65" s="356"/>
      <c r="D65" s="356"/>
      <c r="E65" s="356"/>
      <c r="F65" s="356"/>
      <c r="G65" s="356"/>
      <c r="H65" s="356"/>
      <c r="I65" s="356"/>
      <c r="J65" s="356"/>
      <c r="K65" s="356"/>
      <c r="L65" s="356"/>
      <c r="M65" s="356"/>
      <c r="N65" s="357"/>
      <c r="O65" s="125"/>
      <c r="P65" s="126"/>
      <c r="Q65" s="136"/>
      <c r="R65" s="136"/>
      <c r="S65" s="136"/>
      <c r="T65" s="136"/>
    </row>
    <row r="66" spans="1:20" s="8" customFormat="1" ht="9" customHeight="1" x14ac:dyDescent="0.2">
      <c r="A66" s="80"/>
      <c r="B66" s="80"/>
      <c r="C66" s="9"/>
      <c r="D66" s="122"/>
      <c r="E66" s="123"/>
      <c r="F66" s="80"/>
      <c r="G66" s="80"/>
      <c r="H66" s="80"/>
      <c r="I66" s="80"/>
      <c r="J66" s="80"/>
      <c r="K66" s="80"/>
      <c r="L66" s="80"/>
      <c r="M66" s="80"/>
      <c r="N66" s="80"/>
      <c r="O66" s="80"/>
      <c r="P66" s="124"/>
      <c r="Q66" s="77"/>
      <c r="R66" s="77"/>
      <c r="S66" s="77"/>
      <c r="T66" s="77"/>
    </row>
    <row r="67" spans="1:20" s="8" customFormat="1" ht="12.75" customHeight="1" x14ac:dyDescent="0.2">
      <c r="A67" s="80"/>
      <c r="B67" s="80"/>
      <c r="C67" s="9"/>
      <c r="D67" s="122"/>
      <c r="E67" s="123"/>
      <c r="F67" s="80"/>
      <c r="G67" s="80"/>
      <c r="H67" s="151" t="s">
        <v>419</v>
      </c>
      <c r="I67" s="149"/>
      <c r="J67" s="65" t="str">
        <f>FEASIBILITY!N6</f>
        <v>Not at all</v>
      </c>
      <c r="K67" s="80"/>
      <c r="L67" s="80"/>
      <c r="M67" s="80"/>
      <c r="N67" s="80"/>
      <c r="O67" s="80"/>
      <c r="P67" s="124"/>
      <c r="Q67" s="49"/>
      <c r="R67" s="77"/>
      <c r="S67" s="77"/>
      <c r="T67" s="77"/>
    </row>
    <row r="68" spans="1:20" s="8" customFormat="1" ht="3" customHeight="1" x14ac:dyDescent="0.2">
      <c r="A68" s="80"/>
      <c r="B68" s="80"/>
      <c r="C68" s="9"/>
      <c r="D68" s="122"/>
      <c r="E68" s="123"/>
      <c r="F68" s="80"/>
      <c r="G68" s="80"/>
      <c r="H68" s="73"/>
      <c r="I68" s="80"/>
      <c r="J68" s="137"/>
      <c r="K68" s="80"/>
      <c r="L68" s="80"/>
      <c r="M68" s="80"/>
      <c r="N68" s="80"/>
      <c r="O68" s="80"/>
      <c r="P68" s="124"/>
      <c r="Q68" s="77"/>
      <c r="R68" s="77"/>
      <c r="S68" s="77"/>
      <c r="T68" s="77"/>
    </row>
    <row r="69" spans="1:20" s="8" customFormat="1" ht="12.75" customHeight="1" x14ac:dyDescent="0.2">
      <c r="A69" s="80"/>
      <c r="B69" s="80"/>
      <c r="C69" s="9"/>
      <c r="D69" s="122"/>
      <c r="E69" s="123"/>
      <c r="F69" s="80"/>
      <c r="G69" s="80"/>
      <c r="H69" s="50" t="s">
        <v>420</v>
      </c>
      <c r="I69" s="80"/>
      <c r="J69" s="65" t="str">
        <f>FEASIBILITY!N30</f>
        <v>Insufficient</v>
      </c>
      <c r="K69" s="80"/>
      <c r="L69" s="80"/>
      <c r="M69" s="80"/>
      <c r="N69" s="80"/>
      <c r="O69" s="80"/>
      <c r="P69" s="124"/>
      <c r="Q69" s="77"/>
      <c r="R69" s="77"/>
      <c r="S69" s="77"/>
      <c r="T69" s="77"/>
    </row>
    <row r="70" spans="1:20" s="8" customFormat="1" ht="3" customHeight="1" x14ac:dyDescent="0.2">
      <c r="A70" s="80"/>
      <c r="B70" s="80"/>
      <c r="C70" s="9"/>
      <c r="D70" s="122"/>
      <c r="E70" s="123"/>
      <c r="F70" s="80"/>
      <c r="G70" s="80"/>
      <c r="H70" s="50"/>
      <c r="I70" s="80"/>
      <c r="J70" s="137"/>
      <c r="K70" s="80"/>
      <c r="L70" s="80"/>
      <c r="M70" s="80"/>
      <c r="N70" s="80"/>
      <c r="O70" s="80"/>
      <c r="P70" s="124"/>
      <c r="Q70" s="77"/>
      <c r="R70" s="77"/>
      <c r="S70" s="77"/>
      <c r="T70" s="77"/>
    </row>
    <row r="71" spans="1:20" s="8" customFormat="1" ht="12.75" customHeight="1" x14ac:dyDescent="0.2">
      <c r="A71" s="80"/>
      <c r="B71" s="80"/>
      <c r="C71" s="9"/>
      <c r="D71" s="122"/>
      <c r="E71" s="123"/>
      <c r="F71" s="80"/>
      <c r="G71" s="80"/>
      <c r="H71" s="50" t="s">
        <v>421</v>
      </c>
      <c r="I71" s="80"/>
      <c r="J71" s="65" t="str">
        <f>FEASIBILITY!N57</f>
        <v>Insufficient</v>
      </c>
      <c r="K71" s="80"/>
      <c r="L71" s="80"/>
      <c r="M71" s="80"/>
      <c r="N71" s="80"/>
      <c r="O71" s="80"/>
      <c r="P71" s="124"/>
      <c r="Q71" s="77"/>
      <c r="R71" s="77"/>
      <c r="S71" s="77"/>
      <c r="T71" s="77"/>
    </row>
    <row r="72" spans="1:20" s="8" customFormat="1" ht="3" customHeight="1" x14ac:dyDescent="0.2">
      <c r="A72" s="80"/>
      <c r="B72" s="80"/>
      <c r="C72" s="9"/>
      <c r="D72" s="122"/>
      <c r="E72" s="123"/>
      <c r="F72" s="80"/>
      <c r="G72" s="80"/>
      <c r="H72" s="50"/>
      <c r="I72" s="80"/>
      <c r="J72" s="137"/>
      <c r="K72" s="80"/>
      <c r="L72" s="80"/>
      <c r="M72" s="80"/>
      <c r="N72" s="80"/>
      <c r="O72" s="80"/>
      <c r="P72" s="124"/>
      <c r="Q72" s="77"/>
      <c r="R72" s="77"/>
      <c r="S72" s="77"/>
      <c r="T72" s="77"/>
    </row>
    <row r="73" spans="1:20" s="8" customFormat="1" ht="12.75" customHeight="1" x14ac:dyDescent="0.2">
      <c r="A73" s="80"/>
      <c r="B73" s="80"/>
      <c r="C73" s="9"/>
      <c r="D73" s="122"/>
      <c r="E73" s="123"/>
      <c r="F73" s="80"/>
      <c r="G73" s="80"/>
      <c r="H73" s="50" t="s">
        <v>422</v>
      </c>
      <c r="I73" s="80"/>
      <c r="J73" s="65" t="str">
        <f>FEASIBILITY!N75</f>
        <v>Amply sufficient</v>
      </c>
      <c r="K73" s="80"/>
      <c r="L73" s="80"/>
      <c r="M73" s="80"/>
      <c r="N73" s="80"/>
      <c r="O73" s="80"/>
      <c r="P73" s="124"/>
      <c r="Q73" s="77"/>
      <c r="R73" s="77"/>
      <c r="S73" s="77"/>
      <c r="T73" s="77"/>
    </row>
    <row r="74" spans="1:20" s="8" customFormat="1" ht="9" customHeight="1" x14ac:dyDescent="0.2">
      <c r="A74" s="80"/>
      <c r="B74" s="80"/>
      <c r="C74" s="9"/>
      <c r="D74" s="122"/>
      <c r="E74" s="123"/>
      <c r="F74" s="80"/>
      <c r="G74" s="80"/>
      <c r="H74" s="80"/>
      <c r="I74" s="80"/>
      <c r="J74" s="80"/>
      <c r="K74" s="80"/>
      <c r="L74" s="80"/>
      <c r="M74" s="80"/>
      <c r="N74" s="80"/>
      <c r="O74" s="80"/>
      <c r="P74" s="124"/>
      <c r="Q74" s="77"/>
      <c r="R74" s="77"/>
      <c r="S74" s="77"/>
      <c r="T74" s="77"/>
    </row>
    <row r="75" spans="1:20" s="10" customFormat="1" ht="18" customHeight="1" x14ac:dyDescent="0.2">
      <c r="A75" s="125"/>
      <c r="B75" s="355" t="s">
        <v>423</v>
      </c>
      <c r="C75" s="356"/>
      <c r="D75" s="356"/>
      <c r="E75" s="356"/>
      <c r="F75" s="356"/>
      <c r="G75" s="356"/>
      <c r="H75" s="356"/>
      <c r="I75" s="356"/>
      <c r="J75" s="356"/>
      <c r="K75" s="356"/>
      <c r="L75" s="356"/>
      <c r="M75" s="356"/>
      <c r="N75" s="357"/>
      <c r="O75" s="125"/>
      <c r="P75" s="126"/>
      <c r="Q75" s="136"/>
      <c r="R75" s="136"/>
      <c r="S75" s="136"/>
      <c r="T75" s="136"/>
    </row>
    <row r="76" spans="1:20" s="8" customFormat="1" ht="9" customHeight="1" x14ac:dyDescent="0.2">
      <c r="A76" s="80"/>
      <c r="B76" s="80"/>
      <c r="C76" s="9"/>
      <c r="D76" s="122"/>
      <c r="E76" s="123"/>
      <c r="F76" s="80"/>
      <c r="G76" s="80"/>
      <c r="H76" s="80"/>
      <c r="I76" s="80"/>
      <c r="J76" s="80"/>
      <c r="K76" s="80"/>
      <c r="L76" s="80"/>
      <c r="M76" s="80"/>
      <c r="N76" s="80"/>
      <c r="O76" s="80"/>
      <c r="P76" s="124"/>
      <c r="Q76" s="77"/>
      <c r="R76" s="77"/>
      <c r="S76" s="77"/>
      <c r="T76" s="77"/>
    </row>
    <row r="77" spans="1:20" s="8" customFormat="1" ht="12.75" customHeight="1" x14ac:dyDescent="0.2">
      <c r="A77" s="80"/>
      <c r="B77" s="80"/>
      <c r="C77" s="9"/>
      <c r="D77" s="122"/>
      <c r="E77" s="123"/>
      <c r="F77" s="80"/>
      <c r="G77" s="80"/>
      <c r="H77" s="50" t="s">
        <v>424</v>
      </c>
      <c r="I77" s="80"/>
      <c r="J77" s="65" t="str">
        <f>'ETHICAL-SOCIETAL-LEGAL'!N4</f>
        <v>Considerably</v>
      </c>
      <c r="K77" s="80"/>
      <c r="L77" s="80"/>
      <c r="M77" s="80"/>
      <c r="N77" s="80"/>
      <c r="O77" s="80"/>
      <c r="P77" s="82"/>
      <c r="Q77" s="77"/>
      <c r="R77" s="77"/>
      <c r="S77" s="77"/>
      <c r="T77" s="77"/>
    </row>
    <row r="78" spans="1:20" s="8" customFormat="1" ht="9" customHeight="1" x14ac:dyDescent="0.2">
      <c r="A78" s="80"/>
      <c r="B78" s="80"/>
      <c r="C78" s="9"/>
      <c r="D78" s="122"/>
      <c r="E78" s="123"/>
      <c r="F78" s="80"/>
      <c r="G78" s="80"/>
      <c r="H78" s="73"/>
      <c r="I78" s="80"/>
      <c r="J78" s="80"/>
      <c r="K78" s="80"/>
      <c r="L78" s="80"/>
      <c r="M78" s="80"/>
      <c r="N78" s="80"/>
      <c r="O78" s="80"/>
      <c r="P78" s="82"/>
      <c r="Q78" s="77"/>
      <c r="R78" s="77"/>
      <c r="S78" s="77"/>
      <c r="T78" s="77"/>
    </row>
    <row r="79" spans="1:20" s="10" customFormat="1" ht="12.75" customHeight="1" x14ac:dyDescent="0.2">
      <c r="A79" s="125"/>
      <c r="B79" s="149"/>
      <c r="C79" s="149"/>
      <c r="D79" s="149"/>
      <c r="E79" s="149"/>
      <c r="F79" s="151"/>
      <c r="G79" s="149"/>
      <c r="H79" s="70" t="s">
        <v>425</v>
      </c>
      <c r="I79" s="152"/>
      <c r="J79" s="65" t="str">
        <f>'IMPACT END-USERS'!H9</f>
        <v>Technological incidents</v>
      </c>
      <c r="K79" s="149"/>
      <c r="L79" s="149"/>
      <c r="M79" s="149"/>
      <c r="N79" s="149"/>
      <c r="O79" s="14"/>
      <c r="P79" s="126"/>
      <c r="Q79" s="49"/>
      <c r="R79" s="136"/>
      <c r="S79" s="136"/>
      <c r="T79" s="136"/>
    </row>
    <row r="80" spans="1:20" s="8" customFormat="1" ht="3" customHeight="1" x14ac:dyDescent="0.2">
      <c r="A80" s="80"/>
      <c r="B80" s="80"/>
      <c r="C80" s="9"/>
      <c r="D80" s="80"/>
      <c r="E80" s="123"/>
      <c r="F80" s="80"/>
      <c r="G80" s="80"/>
      <c r="H80" s="74"/>
      <c r="I80" s="24"/>
      <c r="J80" s="24"/>
      <c r="K80" s="80"/>
      <c r="L80" s="80"/>
      <c r="M80" s="80"/>
      <c r="N80" s="80"/>
      <c r="O80" s="80"/>
      <c r="P80" s="124"/>
      <c r="Q80" s="77"/>
      <c r="R80" s="77"/>
      <c r="S80" s="77"/>
      <c r="T80" s="77"/>
    </row>
    <row r="81" spans="1:20" s="8" customFormat="1" ht="12.75" customHeight="1" x14ac:dyDescent="0.15">
      <c r="A81" s="80"/>
      <c r="B81" s="80"/>
      <c r="C81" s="9"/>
      <c r="D81" s="80"/>
      <c r="E81" s="123"/>
      <c r="F81" s="51"/>
      <c r="G81" s="80"/>
      <c r="H81" s="71" t="s">
        <v>426</v>
      </c>
      <c r="I81" s="24"/>
      <c r="J81" s="24" t="str">
        <f>'IMPACT END-USERS'!H11</f>
        <v>Air crash</v>
      </c>
      <c r="K81" s="69"/>
      <c r="L81" s="69"/>
      <c r="M81" s="80"/>
      <c r="N81" s="80"/>
      <c r="O81" s="80"/>
      <c r="P81" s="124"/>
      <c r="Q81" s="49"/>
      <c r="R81" s="77"/>
      <c r="S81" s="77"/>
      <c r="T81" s="77"/>
    </row>
    <row r="82" spans="1:20" s="8" customFormat="1" ht="12.75" customHeight="1" x14ac:dyDescent="0.2">
      <c r="A82" s="80"/>
      <c r="B82" s="80"/>
      <c r="C82" s="9"/>
      <c r="D82" s="80"/>
      <c r="E82" s="123"/>
      <c r="F82" s="80"/>
      <c r="G82" s="80"/>
      <c r="H82" s="74"/>
      <c r="I82" s="24"/>
      <c r="J82" s="24" t="str">
        <f>'IMPACT END-USERS'!H13</f>
        <v>Rail accident</v>
      </c>
      <c r="K82" s="80"/>
      <c r="L82" s="80"/>
      <c r="M82" s="80"/>
      <c r="N82" s="80"/>
      <c r="O82" s="80"/>
      <c r="P82" s="124"/>
      <c r="Q82" s="77"/>
      <c r="R82" s="77"/>
      <c r="S82" s="77"/>
      <c r="T82" s="77"/>
    </row>
    <row r="83" spans="1:20" s="8" customFormat="1" ht="12.75" customHeight="1" x14ac:dyDescent="0.2">
      <c r="A83" s="80"/>
      <c r="B83" s="80"/>
      <c r="C83" s="9"/>
      <c r="D83" s="80"/>
      <c r="E83" s="123"/>
      <c r="F83" s="80"/>
      <c r="G83" s="80"/>
      <c r="H83" s="24"/>
      <c r="I83" s="24"/>
      <c r="J83" s="24" t="str">
        <f>'IMPACT END-USERS'!H15</f>
        <v>-</v>
      </c>
      <c r="K83" s="80"/>
      <c r="L83" s="80"/>
      <c r="M83" s="80"/>
      <c r="N83" s="80"/>
      <c r="O83" s="80"/>
      <c r="P83" s="124"/>
      <c r="Q83" s="77"/>
      <c r="R83" s="77"/>
      <c r="S83" s="77"/>
      <c r="T83" s="77"/>
    </row>
    <row r="84" spans="1:20" s="8" customFormat="1" ht="9" customHeight="1" x14ac:dyDescent="0.2">
      <c r="A84" s="80"/>
      <c r="B84" s="80"/>
      <c r="C84" s="9"/>
      <c r="D84" s="80"/>
      <c r="E84" s="123"/>
      <c r="F84" s="80"/>
      <c r="G84" s="80"/>
      <c r="H84" s="80"/>
      <c r="I84" s="80"/>
      <c r="J84" s="80"/>
      <c r="K84" s="80"/>
      <c r="L84" s="80"/>
      <c r="M84" s="80"/>
      <c r="N84" s="80"/>
      <c r="O84" s="80"/>
      <c r="P84" s="124"/>
      <c r="Q84" s="77"/>
      <c r="R84" s="77"/>
      <c r="S84" s="77"/>
      <c r="T84" s="77"/>
    </row>
    <row r="85" spans="1:20" s="10" customFormat="1" ht="12.75" customHeight="1" x14ac:dyDescent="0.15">
      <c r="A85" s="125"/>
      <c r="B85" s="149"/>
      <c r="C85" s="25" t="s">
        <v>210</v>
      </c>
      <c r="D85" s="149"/>
      <c r="E85" s="149"/>
      <c r="F85" s="149"/>
      <c r="G85" s="149"/>
      <c r="H85" s="153"/>
      <c r="I85" s="149"/>
      <c r="J85" s="152"/>
      <c r="K85" s="149"/>
      <c r="L85" s="149"/>
      <c r="M85" s="149"/>
      <c r="N85" s="17"/>
      <c r="O85" s="14"/>
      <c r="P85" s="126"/>
      <c r="Q85" s="136"/>
      <c r="R85" s="136"/>
      <c r="S85" s="136"/>
      <c r="T85" s="136"/>
    </row>
    <row r="86" spans="1:20" s="10" customFormat="1" ht="12.75" customHeight="1" x14ac:dyDescent="0.2">
      <c r="A86" s="125"/>
      <c r="B86" s="149"/>
      <c r="C86" s="30"/>
      <c r="D86" s="327" t="s">
        <v>211</v>
      </c>
      <c r="E86" s="327"/>
      <c r="F86" s="327"/>
      <c r="G86" s="149"/>
      <c r="H86" s="344" t="str">
        <f>'IMPACT END-USERS'!H18</f>
        <v xml:space="preserve">in accordance to global trends; ageing population has been one of the topics that have been considered throughout the project.  climate change has been one of the topics that have been considered throughout the project. in accordance to recent trends; social dynamics and citizen involvement has been very much considered throughout the project. in accordance to global trends; social media necessity and management has been considered especially through the development of one of the resilience tools, the Resilience Information Portal aka Community Engagement and Communication Tool
</v>
      </c>
      <c r="I86" s="345"/>
      <c r="J86" s="345"/>
      <c r="K86" s="345"/>
      <c r="L86" s="345"/>
      <c r="M86" s="345"/>
      <c r="N86" s="346"/>
      <c r="O86" s="14"/>
      <c r="P86" s="126"/>
      <c r="Q86" s="49"/>
      <c r="R86" s="136"/>
      <c r="S86" s="136"/>
      <c r="T86" s="136"/>
    </row>
    <row r="87" spans="1:20" s="10" customFormat="1" ht="12.75" customHeight="1" x14ac:dyDescent="0.2">
      <c r="A87" s="125"/>
      <c r="B87" s="149"/>
      <c r="C87" s="30"/>
      <c r="D87" s="327"/>
      <c r="E87" s="327"/>
      <c r="F87" s="327"/>
      <c r="G87" s="149"/>
      <c r="H87" s="347"/>
      <c r="I87" s="348"/>
      <c r="J87" s="348"/>
      <c r="K87" s="348"/>
      <c r="L87" s="348"/>
      <c r="M87" s="348"/>
      <c r="N87" s="349"/>
      <c r="O87" s="14"/>
      <c r="P87" s="126"/>
      <c r="Q87" s="136"/>
      <c r="R87" s="136"/>
      <c r="S87" s="136"/>
      <c r="T87" s="136"/>
    </row>
    <row r="88" spans="1:20" s="10" customFormat="1" ht="12.75" customHeight="1" x14ac:dyDescent="0.2">
      <c r="A88" s="125"/>
      <c r="B88" s="149"/>
      <c r="C88" s="30"/>
      <c r="D88" s="327"/>
      <c r="E88" s="327"/>
      <c r="F88" s="327"/>
      <c r="G88" s="149"/>
      <c r="H88" s="350"/>
      <c r="I88" s="351"/>
      <c r="J88" s="351"/>
      <c r="K88" s="351"/>
      <c r="L88" s="351"/>
      <c r="M88" s="351"/>
      <c r="N88" s="352"/>
      <c r="O88" s="14"/>
      <c r="P88" s="126"/>
      <c r="Q88" s="136"/>
      <c r="R88" s="136"/>
      <c r="S88" s="136"/>
      <c r="T88" s="136"/>
    </row>
    <row r="89" spans="1:20" s="10" customFormat="1" ht="3" customHeight="1" x14ac:dyDescent="0.2">
      <c r="A89" s="125"/>
      <c r="B89" s="149"/>
      <c r="C89" s="30"/>
      <c r="D89" s="148"/>
      <c r="E89" s="148"/>
      <c r="F89" s="148"/>
      <c r="G89" s="149"/>
      <c r="H89" s="148"/>
      <c r="I89" s="148"/>
      <c r="J89" s="148"/>
      <c r="K89" s="148"/>
      <c r="L89" s="148"/>
      <c r="M89" s="148"/>
      <c r="N89" s="148"/>
      <c r="O89" s="14"/>
      <c r="P89" s="126"/>
      <c r="Q89" s="136"/>
      <c r="R89" s="136"/>
      <c r="S89" s="136"/>
      <c r="T89" s="136"/>
    </row>
    <row r="90" spans="1:20" s="10" customFormat="1" ht="12.75" customHeight="1" x14ac:dyDescent="0.2">
      <c r="A90" s="125"/>
      <c r="B90" s="149"/>
      <c r="C90" s="30"/>
      <c r="D90" s="327" t="s">
        <v>265</v>
      </c>
      <c r="E90" s="327"/>
      <c r="F90" s="327"/>
      <c r="G90" s="149"/>
      <c r="H90" s="358">
        <f>'IMPACT INDUSTRY&amp;RESEARCH'!H9</f>
        <v>0</v>
      </c>
      <c r="I90" s="345"/>
      <c r="J90" s="345"/>
      <c r="K90" s="345"/>
      <c r="L90" s="345"/>
      <c r="M90" s="345"/>
      <c r="N90" s="346"/>
      <c r="O90" s="14"/>
      <c r="P90" s="126"/>
      <c r="Q90" s="49"/>
      <c r="R90" s="136"/>
      <c r="S90" s="136"/>
      <c r="T90" s="136"/>
    </row>
    <row r="91" spans="1:20" s="10" customFormat="1" ht="12.75" customHeight="1" x14ac:dyDescent="0.2">
      <c r="A91" s="125"/>
      <c r="B91" s="149"/>
      <c r="C91" s="30"/>
      <c r="D91" s="327"/>
      <c r="E91" s="327"/>
      <c r="F91" s="327"/>
      <c r="G91" s="149"/>
      <c r="H91" s="347"/>
      <c r="I91" s="348"/>
      <c r="J91" s="348"/>
      <c r="K91" s="348"/>
      <c r="L91" s="348"/>
      <c r="M91" s="348"/>
      <c r="N91" s="349"/>
      <c r="O91" s="14"/>
      <c r="P91" s="126"/>
      <c r="Q91" s="136"/>
      <c r="R91" s="136"/>
      <c r="S91" s="136"/>
      <c r="T91" s="136"/>
    </row>
    <row r="92" spans="1:20" s="10" customFormat="1" ht="12.75" customHeight="1" x14ac:dyDescent="0.2">
      <c r="A92" s="125"/>
      <c r="B92" s="149"/>
      <c r="C92" s="30"/>
      <c r="D92" s="327"/>
      <c r="E92" s="327"/>
      <c r="F92" s="327"/>
      <c r="G92" s="149"/>
      <c r="H92" s="350"/>
      <c r="I92" s="351"/>
      <c r="J92" s="351"/>
      <c r="K92" s="351"/>
      <c r="L92" s="351"/>
      <c r="M92" s="351"/>
      <c r="N92" s="352"/>
      <c r="O92" s="14"/>
      <c r="P92" s="126"/>
      <c r="Q92" s="136"/>
      <c r="R92" s="136"/>
      <c r="S92" s="136"/>
      <c r="T92" s="136"/>
    </row>
    <row r="93" spans="1:20" s="6" customFormat="1" ht="3" customHeight="1" x14ac:dyDescent="0.15">
      <c r="A93" s="127"/>
      <c r="B93" s="127"/>
      <c r="C93" s="127"/>
      <c r="D93" s="80"/>
      <c r="E93" s="128"/>
      <c r="F93" s="129"/>
      <c r="G93" s="127"/>
      <c r="H93" s="127"/>
      <c r="I93" s="11"/>
      <c r="J93" s="127"/>
      <c r="K93" s="127"/>
      <c r="L93" s="127"/>
      <c r="M93" s="127"/>
      <c r="N93" s="127"/>
      <c r="O93" s="127"/>
      <c r="P93" s="130"/>
      <c r="Q93" s="130"/>
      <c r="R93" s="130"/>
      <c r="S93" s="130"/>
      <c r="T93" s="130"/>
    </row>
    <row r="94" spans="1:20" s="5" customFormat="1" ht="30" customHeight="1" x14ac:dyDescent="0.15">
      <c r="A94" s="4"/>
      <c r="B94" s="298" t="s">
        <v>188</v>
      </c>
      <c r="C94" s="299"/>
      <c r="D94" s="299"/>
      <c r="E94" s="299"/>
      <c r="F94" s="299"/>
      <c r="G94" s="299"/>
      <c r="H94" s="299"/>
      <c r="I94" s="299"/>
      <c r="J94" s="299"/>
      <c r="K94" s="299"/>
      <c r="L94" s="299"/>
      <c r="M94" s="299"/>
      <c r="N94" s="300"/>
      <c r="O94" s="4"/>
    </row>
    <row r="95" spans="1:20" ht="3" customHeight="1" x14ac:dyDescent="0.2">
      <c r="A95" s="127"/>
      <c r="B95" s="127"/>
      <c r="C95" s="127"/>
      <c r="D95" s="131"/>
      <c r="E95" s="132"/>
      <c r="F95" s="131"/>
      <c r="G95" s="131"/>
      <c r="H95" s="131"/>
      <c r="I95" s="131"/>
      <c r="J95" s="131"/>
      <c r="K95" s="131"/>
      <c r="L95" s="131"/>
      <c r="M95" s="131"/>
      <c r="N95" s="133"/>
      <c r="O95" s="119"/>
      <c r="P95" s="54"/>
      <c r="Q95" s="54"/>
      <c r="R95" s="54"/>
      <c r="S95" s="54"/>
      <c r="T95" s="54"/>
    </row>
    <row r="96" spans="1:20" x14ac:dyDescent="0.2">
      <c r="A96" s="130"/>
      <c r="B96" s="130"/>
      <c r="C96" s="130"/>
      <c r="D96" s="130"/>
      <c r="E96" s="134"/>
      <c r="F96" s="130"/>
      <c r="G96" s="130"/>
      <c r="H96" s="130"/>
      <c r="I96" s="130"/>
      <c r="J96" s="130"/>
      <c r="K96" s="130"/>
      <c r="L96" s="130"/>
      <c r="M96" s="130"/>
      <c r="N96" s="54"/>
      <c r="O96" s="54"/>
      <c r="P96" s="54"/>
      <c r="Q96" s="54"/>
      <c r="R96" s="54"/>
      <c r="S96" s="54"/>
      <c r="T96" s="54"/>
    </row>
    <row r="97" spans="1:13" x14ac:dyDescent="0.2">
      <c r="A97" s="130"/>
      <c r="B97" s="130"/>
      <c r="C97" s="130"/>
      <c r="D97" s="130"/>
      <c r="E97" s="134"/>
      <c r="F97" s="130"/>
      <c r="G97" s="130"/>
      <c r="H97" s="130"/>
      <c r="I97" s="130"/>
      <c r="J97" s="130"/>
      <c r="K97" s="130"/>
      <c r="L97" s="130"/>
      <c r="M97" s="130"/>
    </row>
    <row r="98" spans="1:13" x14ac:dyDescent="0.2">
      <c r="A98" s="130"/>
      <c r="B98" s="130"/>
      <c r="C98" s="130"/>
      <c r="D98" s="130"/>
      <c r="E98" s="134"/>
      <c r="F98" s="130"/>
      <c r="G98" s="130"/>
      <c r="H98" s="130"/>
      <c r="I98" s="130"/>
      <c r="J98" s="130"/>
      <c r="K98" s="130"/>
      <c r="L98" s="130"/>
      <c r="M98" s="130"/>
    </row>
    <row r="99" spans="1:13" x14ac:dyDescent="0.2">
      <c r="A99" s="130"/>
      <c r="B99" s="130"/>
      <c r="C99" s="130"/>
      <c r="D99" s="130"/>
      <c r="E99" s="134"/>
      <c r="F99" s="130"/>
      <c r="G99" s="130"/>
      <c r="H99" s="130"/>
      <c r="I99" s="130"/>
      <c r="J99" s="130"/>
      <c r="K99" s="130"/>
      <c r="L99" s="130"/>
      <c r="M99" s="130"/>
    </row>
    <row r="100" spans="1:13" x14ac:dyDescent="0.2">
      <c r="A100" s="130"/>
      <c r="B100" s="130"/>
      <c r="C100" s="130"/>
      <c r="D100" s="130"/>
      <c r="E100" s="134"/>
      <c r="F100" s="130"/>
      <c r="G100" s="130"/>
      <c r="H100" s="130"/>
      <c r="I100" s="130"/>
      <c r="J100" s="130"/>
      <c r="K100" s="130"/>
      <c r="L100" s="130"/>
      <c r="M100" s="130"/>
    </row>
    <row r="101" spans="1:13" x14ac:dyDescent="0.2">
      <c r="A101" s="130"/>
      <c r="B101" s="130"/>
      <c r="C101" s="130"/>
      <c r="D101" s="130"/>
      <c r="E101" s="134"/>
      <c r="F101" s="130"/>
      <c r="G101" s="130"/>
      <c r="H101" s="130"/>
      <c r="I101" s="130"/>
      <c r="J101" s="130"/>
      <c r="K101" s="130"/>
      <c r="L101" s="130"/>
      <c r="M101" s="130"/>
    </row>
    <row r="102" spans="1:13" x14ac:dyDescent="0.2">
      <c r="A102" s="130"/>
      <c r="B102" s="130"/>
      <c r="C102" s="130"/>
      <c r="D102" s="130"/>
      <c r="E102" s="134"/>
      <c r="F102" s="130"/>
      <c r="G102" s="130"/>
      <c r="H102" s="130"/>
      <c r="I102" s="130"/>
      <c r="J102" s="130"/>
      <c r="K102" s="130"/>
      <c r="L102" s="130"/>
      <c r="M102" s="130"/>
    </row>
    <row r="103" spans="1:13" x14ac:dyDescent="0.2">
      <c r="A103" s="130"/>
      <c r="B103" s="130"/>
      <c r="C103" s="130"/>
      <c r="D103" s="130"/>
      <c r="E103" s="134"/>
      <c r="F103" s="130"/>
      <c r="G103" s="130"/>
      <c r="H103" s="130"/>
      <c r="I103" s="130"/>
      <c r="J103" s="130"/>
      <c r="K103" s="130"/>
      <c r="L103" s="130"/>
      <c r="M103" s="130"/>
    </row>
    <row r="104" spans="1:13" x14ac:dyDescent="0.2">
      <c r="A104" s="130"/>
      <c r="B104" s="130"/>
      <c r="C104" s="130"/>
      <c r="D104" s="130"/>
      <c r="E104" s="134"/>
      <c r="F104" s="130"/>
      <c r="G104" s="130"/>
      <c r="H104" s="130"/>
      <c r="I104" s="130"/>
      <c r="J104" s="130"/>
      <c r="K104" s="130"/>
      <c r="L104" s="130"/>
      <c r="M104" s="130"/>
    </row>
    <row r="105" spans="1:13" x14ac:dyDescent="0.2">
      <c r="A105" s="130"/>
      <c r="B105" s="130"/>
      <c r="C105" s="130"/>
      <c r="D105" s="130"/>
      <c r="E105" s="134"/>
      <c r="F105" s="130"/>
      <c r="G105" s="130"/>
      <c r="H105" s="130"/>
      <c r="I105" s="130"/>
      <c r="J105" s="130"/>
      <c r="K105" s="130"/>
      <c r="L105" s="130"/>
      <c r="M105" s="130"/>
    </row>
    <row r="106" spans="1:13" x14ac:dyDescent="0.2">
      <c r="A106" s="130"/>
      <c r="B106" s="130"/>
      <c r="C106" s="130"/>
      <c r="D106" s="130"/>
      <c r="E106" s="134"/>
      <c r="F106" s="130"/>
      <c r="G106" s="130"/>
      <c r="H106" s="130"/>
      <c r="I106" s="130"/>
      <c r="J106" s="130"/>
      <c r="K106" s="130"/>
      <c r="L106" s="130"/>
      <c r="M106" s="130"/>
    </row>
    <row r="107" spans="1:13" x14ac:dyDescent="0.2">
      <c r="A107" s="130"/>
      <c r="B107" s="130"/>
      <c r="C107" s="130"/>
      <c r="D107" s="130"/>
      <c r="E107" s="134"/>
      <c r="F107" s="130"/>
      <c r="G107" s="130"/>
      <c r="H107" s="130"/>
      <c r="I107" s="130"/>
      <c r="J107" s="130"/>
      <c r="K107" s="130"/>
      <c r="L107" s="130"/>
      <c r="M107" s="130"/>
    </row>
    <row r="108" spans="1:13" x14ac:dyDescent="0.2">
      <c r="A108" s="130"/>
      <c r="B108" s="130"/>
      <c r="C108" s="130"/>
      <c r="D108" s="130"/>
      <c r="E108" s="134"/>
      <c r="F108" s="130"/>
      <c r="G108" s="130"/>
      <c r="H108" s="130"/>
      <c r="I108" s="130"/>
      <c r="J108" s="130"/>
      <c r="K108" s="130"/>
      <c r="L108" s="130"/>
      <c r="M108" s="130"/>
    </row>
    <row r="109" spans="1:13" x14ac:dyDescent="0.2">
      <c r="A109" s="130"/>
      <c r="B109" s="130"/>
      <c r="C109" s="130"/>
      <c r="D109" s="130"/>
      <c r="E109" s="134"/>
      <c r="F109" s="130"/>
      <c r="G109" s="130"/>
      <c r="H109" s="130"/>
      <c r="I109" s="130"/>
      <c r="J109" s="130"/>
      <c r="K109" s="130"/>
      <c r="L109" s="130"/>
      <c r="M109" s="130"/>
    </row>
    <row r="110" spans="1:13" x14ac:dyDescent="0.2">
      <c r="A110" s="130"/>
      <c r="B110" s="130"/>
      <c r="C110" s="130"/>
      <c r="D110" s="130"/>
      <c r="E110" s="134"/>
      <c r="F110" s="130"/>
      <c r="G110" s="130"/>
      <c r="H110" s="130"/>
      <c r="I110" s="130"/>
      <c r="J110" s="130"/>
      <c r="K110" s="130"/>
      <c r="L110" s="130"/>
      <c r="M110" s="130"/>
    </row>
    <row r="111" spans="1:13" x14ac:dyDescent="0.2">
      <c r="A111" s="130"/>
      <c r="B111" s="130"/>
      <c r="C111" s="130"/>
      <c r="D111" s="130"/>
      <c r="E111" s="134"/>
      <c r="F111" s="130"/>
      <c r="G111" s="130"/>
      <c r="H111" s="130"/>
      <c r="I111" s="130"/>
      <c r="J111" s="130"/>
      <c r="K111" s="130"/>
      <c r="L111" s="130"/>
      <c r="M111" s="130"/>
    </row>
    <row r="112" spans="1:13" x14ac:dyDescent="0.2">
      <c r="A112" s="130"/>
      <c r="B112" s="130"/>
      <c r="C112" s="130"/>
      <c r="D112" s="130"/>
      <c r="E112" s="134"/>
      <c r="F112" s="130"/>
      <c r="G112" s="130"/>
      <c r="H112" s="130"/>
      <c r="I112" s="130"/>
      <c r="J112" s="130"/>
      <c r="K112" s="130"/>
      <c r="L112" s="130"/>
      <c r="M112" s="130"/>
    </row>
    <row r="113" spans="1:13" x14ac:dyDescent="0.2">
      <c r="A113" s="130"/>
      <c r="B113" s="130"/>
      <c r="C113" s="130"/>
      <c r="D113" s="130"/>
      <c r="E113" s="134"/>
      <c r="F113" s="130"/>
      <c r="G113" s="130"/>
      <c r="H113" s="130"/>
      <c r="I113" s="130"/>
      <c r="J113" s="130"/>
      <c r="K113" s="130"/>
      <c r="L113" s="130"/>
      <c r="M113" s="130"/>
    </row>
    <row r="114" spans="1:13" x14ac:dyDescent="0.2">
      <c r="A114" s="130"/>
      <c r="B114" s="130"/>
      <c r="C114" s="130"/>
      <c r="D114" s="130"/>
      <c r="E114" s="134"/>
      <c r="F114" s="130"/>
      <c r="G114" s="130"/>
      <c r="H114" s="130"/>
      <c r="I114" s="130"/>
      <c r="J114" s="130"/>
      <c r="K114" s="130"/>
      <c r="L114" s="130"/>
      <c r="M114" s="130"/>
    </row>
  </sheetData>
  <sheetProtection selectLockedCells="1" selectUnlockedCells="1"/>
  <mergeCells count="25">
    <mergeCell ref="B94:N94"/>
    <mergeCell ref="B45:N45"/>
    <mergeCell ref="F26:G26"/>
    <mergeCell ref="B65:N65"/>
    <mergeCell ref="B75:N75"/>
    <mergeCell ref="D86:F88"/>
    <mergeCell ref="H86:N88"/>
    <mergeCell ref="D90:F92"/>
    <mergeCell ref="H90:N92"/>
    <mergeCell ref="F4:N4"/>
    <mergeCell ref="B2:N2"/>
    <mergeCell ref="B8:N8"/>
    <mergeCell ref="F18:N22"/>
    <mergeCell ref="C12:C16"/>
    <mergeCell ref="D12:D16"/>
    <mergeCell ref="F12:J12"/>
    <mergeCell ref="L12:M12"/>
    <mergeCell ref="F13:J13"/>
    <mergeCell ref="L13:M13"/>
    <mergeCell ref="F14:J14"/>
    <mergeCell ref="L14:M14"/>
    <mergeCell ref="F15:J15"/>
    <mergeCell ref="L15:M15"/>
    <mergeCell ref="F16:J16"/>
    <mergeCell ref="L16:M16"/>
  </mergeCells>
  <dataValidations count="5">
    <dataValidation type="textLength" operator="lessThanOrEqual" allowBlank="1" showInputMessage="1" showErrorMessage="1" sqref="F12:J16 N85 F10:J10 F4" xr:uid="{CAB0CD74-4420-4EE2-A482-39C97E1A32FB}">
      <formula1>50</formula1>
    </dataValidation>
    <dataValidation type="textLength" operator="lessThanOrEqual" allowBlank="1" showInputMessage="1" showErrorMessage="1" sqref="F6" xr:uid="{A2EBB03B-7BE8-464B-B5AC-92FD47430608}">
      <formula1>16</formula1>
    </dataValidation>
    <dataValidation type="textLength" operator="lessThanOrEqual" allowBlank="1" showInputMessage="1" showErrorMessage="1" sqref="H6 H11" xr:uid="{B01FAA8D-66B4-4E5F-B931-7E777702F603}">
      <formula1>10</formula1>
    </dataValidation>
    <dataValidation type="textLength" operator="lessThanOrEqual" allowBlank="1" showInputMessage="1" showErrorMessage="1" sqref="N12:N16" xr:uid="{FF2BBE01-7389-478A-BE6F-C63B8E9D871B}">
      <formula1>120</formula1>
    </dataValidation>
    <dataValidation operator="lessThanOrEqual" allowBlank="1" showInputMessage="1" showErrorMessage="1" sqref="L12:M16" xr:uid="{E7CB4A7E-0EBD-4679-AB1A-42490A1D4688}"/>
  </dataValidations>
  <pageMargins left="0.7" right="0.7" top="0.75" bottom="0.75" header="0.3" footer="0.3"/>
  <pageSetup paperSize="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23357A2-8CD8-4A9C-B7F6-D065A867DDB3}">
          <x14:formula1>
            <xm:f>'RAF Basic data'!$D$18:$D$22</xm:f>
          </x14:formula1>
          <xm:sqref>I79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7D3D1-2A2C-4178-A2B3-555E0E1D7C9E}">
  <sheetPr codeName="Sheet8">
    <tabColor theme="1"/>
  </sheetPr>
  <dimension ref="A1:P50"/>
  <sheetViews>
    <sheetView zoomScale="80" zoomScaleNormal="80" workbookViewId="0">
      <selection activeCell="Q45" sqref="Q45"/>
    </sheetView>
  </sheetViews>
  <sheetFormatPr baseColWidth="10" defaultColWidth="8.83203125" defaultRowHeight="15" x14ac:dyDescent="0.2"/>
  <cols>
    <col min="1" max="1" width="27.5" customWidth="1"/>
    <col min="2" max="2" width="6.5" customWidth="1"/>
    <col min="3" max="3" width="22.6640625" customWidth="1"/>
    <col min="4" max="4" width="35.83203125" style="19" customWidth="1"/>
    <col min="5" max="5" width="6.83203125" style="19" customWidth="1"/>
    <col min="6" max="6" width="20.33203125" customWidth="1"/>
    <col min="7" max="7" width="18.5" style="19" customWidth="1"/>
    <col min="8" max="8" width="6.33203125" customWidth="1"/>
    <col min="9" max="9" width="20.1640625" customWidth="1"/>
    <col min="10" max="10" width="18.33203125" customWidth="1"/>
    <col min="11" max="11" width="6.83203125" customWidth="1"/>
    <col min="12" max="12" width="21" style="19" customWidth="1"/>
    <col min="15" max="15" width="20.6640625" customWidth="1"/>
    <col min="16" max="16" width="22.6640625" customWidth="1"/>
  </cols>
  <sheetData>
    <row r="1" spans="1:11" x14ac:dyDescent="0.2">
      <c r="A1" s="92"/>
      <c r="B1" s="92"/>
      <c r="C1" s="92"/>
      <c r="D1" s="26"/>
      <c r="E1" s="26"/>
      <c r="F1" s="54"/>
      <c r="G1" s="26"/>
      <c r="H1" s="54"/>
      <c r="I1" s="54"/>
      <c r="J1" s="54"/>
      <c r="K1" s="54"/>
    </row>
    <row r="2" spans="1:11" x14ac:dyDescent="0.2">
      <c r="A2" s="54"/>
      <c r="B2" s="54"/>
      <c r="C2" s="54"/>
      <c r="D2" s="26"/>
      <c r="E2" s="26"/>
      <c r="F2" s="54"/>
      <c r="G2" s="26"/>
      <c r="H2" s="54"/>
      <c r="I2" s="54"/>
      <c r="J2" s="54"/>
      <c r="K2" s="54"/>
    </row>
    <row r="3" spans="1:11" x14ac:dyDescent="0.2">
      <c r="A3" s="20" t="s">
        <v>28</v>
      </c>
      <c r="B3" s="54"/>
      <c r="C3" s="20"/>
      <c r="D3" s="20" t="s">
        <v>397</v>
      </c>
      <c r="E3" s="26"/>
      <c r="F3" s="20" t="s">
        <v>14</v>
      </c>
      <c r="G3" s="84" t="s">
        <v>15</v>
      </c>
      <c r="H3" s="54"/>
      <c r="I3" s="54"/>
      <c r="J3" s="84" t="s">
        <v>13</v>
      </c>
      <c r="K3" s="54"/>
    </row>
    <row r="4" spans="1:11" x14ac:dyDescent="0.2">
      <c r="A4" s="85" t="s">
        <v>35</v>
      </c>
      <c r="B4" s="54">
        <v>1</v>
      </c>
      <c r="C4" s="26"/>
      <c r="D4" s="85" t="s">
        <v>427</v>
      </c>
      <c r="E4" s="54">
        <v>1</v>
      </c>
      <c r="F4" s="99"/>
      <c r="G4" s="86" t="s">
        <v>2</v>
      </c>
      <c r="H4" s="54">
        <v>0</v>
      </c>
      <c r="I4" s="54"/>
      <c r="J4" s="86" t="s">
        <v>2</v>
      </c>
      <c r="K4" s="54">
        <v>0</v>
      </c>
    </row>
    <row r="5" spans="1:11" x14ac:dyDescent="0.2">
      <c r="A5" s="85" t="s">
        <v>39</v>
      </c>
      <c r="B5" s="54">
        <v>0</v>
      </c>
      <c r="C5" s="26"/>
      <c r="D5" s="85" t="s">
        <v>428</v>
      </c>
      <c r="E5" s="54">
        <f>(E4+1)</f>
        <v>2</v>
      </c>
      <c r="F5" s="100"/>
      <c r="G5" s="85" t="s">
        <v>17</v>
      </c>
      <c r="H5" s="54">
        <f t="shared" ref="H5:H39" si="0">(H4+1)</f>
        <v>1</v>
      </c>
      <c r="I5" s="54"/>
      <c r="J5" s="85" t="s">
        <v>18</v>
      </c>
      <c r="K5" s="54">
        <f t="shared" ref="K5:K31" si="1">(K4+1)</f>
        <v>1</v>
      </c>
    </row>
    <row r="6" spans="1:11" x14ac:dyDescent="0.2">
      <c r="A6" s="85" t="s">
        <v>43</v>
      </c>
      <c r="B6" s="54">
        <v>-1</v>
      </c>
      <c r="C6" s="26"/>
      <c r="D6" s="85" t="s">
        <v>174</v>
      </c>
      <c r="E6" s="54">
        <f t="shared" ref="E6:E8" si="2">(E5+1)</f>
        <v>3</v>
      </c>
      <c r="F6" s="101"/>
      <c r="G6" s="85" t="s">
        <v>19</v>
      </c>
      <c r="H6" s="54">
        <f t="shared" si="0"/>
        <v>2</v>
      </c>
      <c r="I6" s="54"/>
      <c r="J6" s="85" t="s">
        <v>20</v>
      </c>
      <c r="K6" s="54">
        <f t="shared" si="1"/>
        <v>2</v>
      </c>
    </row>
    <row r="7" spans="1:11" x14ac:dyDescent="0.2">
      <c r="A7" s="85"/>
      <c r="B7" s="54"/>
      <c r="C7" s="26"/>
      <c r="D7" s="85" t="s">
        <v>429</v>
      </c>
      <c r="E7" s="54">
        <f t="shared" si="2"/>
        <v>4</v>
      </c>
      <c r="F7" s="102"/>
      <c r="G7" s="85" t="s">
        <v>22</v>
      </c>
      <c r="H7" s="54">
        <f t="shared" si="0"/>
        <v>3</v>
      </c>
      <c r="I7" s="54"/>
      <c r="J7" s="85" t="s">
        <v>23</v>
      </c>
      <c r="K7" s="54">
        <f t="shared" si="1"/>
        <v>3</v>
      </c>
    </row>
    <row r="8" spans="1:11" x14ac:dyDescent="0.2">
      <c r="A8" s="26"/>
      <c r="B8" s="26"/>
      <c r="C8" s="26"/>
      <c r="D8" s="85" t="s">
        <v>430</v>
      </c>
      <c r="E8" s="54">
        <f t="shared" si="2"/>
        <v>5</v>
      </c>
      <c r="F8" s="103"/>
      <c r="G8" s="85" t="s">
        <v>24</v>
      </c>
      <c r="H8" s="54">
        <f t="shared" si="0"/>
        <v>4</v>
      </c>
      <c r="I8" s="54"/>
      <c r="J8" s="85" t="s">
        <v>25</v>
      </c>
      <c r="K8" s="54">
        <f t="shared" si="1"/>
        <v>4</v>
      </c>
    </row>
    <row r="9" spans="1:11" x14ac:dyDescent="0.2">
      <c r="A9" s="26"/>
      <c r="B9" s="26"/>
      <c r="C9" s="26"/>
      <c r="D9" s="26"/>
      <c r="E9" s="26"/>
      <c r="F9" s="54"/>
      <c r="G9" s="85" t="s">
        <v>26</v>
      </c>
      <c r="H9" s="54">
        <f t="shared" si="0"/>
        <v>5</v>
      </c>
      <c r="I9" s="54"/>
      <c r="J9" s="85" t="s">
        <v>27</v>
      </c>
      <c r="K9" s="54">
        <f t="shared" si="1"/>
        <v>5</v>
      </c>
    </row>
    <row r="10" spans="1:11" x14ac:dyDescent="0.2">
      <c r="A10" s="20" t="s">
        <v>28</v>
      </c>
      <c r="B10" s="54"/>
      <c r="C10" s="54"/>
      <c r="D10" s="20" t="s">
        <v>29</v>
      </c>
      <c r="E10" s="26"/>
      <c r="F10" s="54"/>
      <c r="G10" s="85" t="s">
        <v>30</v>
      </c>
      <c r="H10" s="54">
        <f t="shared" si="0"/>
        <v>6</v>
      </c>
      <c r="I10" s="54"/>
      <c r="J10" s="85" t="s">
        <v>31</v>
      </c>
      <c r="K10" s="54">
        <f t="shared" si="1"/>
        <v>6</v>
      </c>
    </row>
    <row r="11" spans="1:11" x14ac:dyDescent="0.2">
      <c r="A11" s="85" t="s">
        <v>2</v>
      </c>
      <c r="B11" s="54">
        <v>-1</v>
      </c>
      <c r="C11" s="54"/>
      <c r="D11" s="26" t="s">
        <v>32</v>
      </c>
      <c r="E11" s="54">
        <v>1</v>
      </c>
      <c r="F11" s="93"/>
      <c r="G11" s="85" t="s">
        <v>33</v>
      </c>
      <c r="H11" s="54">
        <f t="shared" si="0"/>
        <v>7</v>
      </c>
      <c r="I11" s="54"/>
      <c r="J11" s="85" t="s">
        <v>34</v>
      </c>
      <c r="K11" s="54">
        <f t="shared" si="1"/>
        <v>7</v>
      </c>
    </row>
    <row r="12" spans="1:11" x14ac:dyDescent="0.2">
      <c r="A12" s="85" t="s">
        <v>35</v>
      </c>
      <c r="B12" s="54">
        <v>1</v>
      </c>
      <c r="C12" s="54"/>
      <c r="D12" s="26" t="s">
        <v>36</v>
      </c>
      <c r="E12" s="54">
        <f>(E11+1)</f>
        <v>2</v>
      </c>
      <c r="F12" s="94"/>
      <c r="G12" s="85" t="s">
        <v>37</v>
      </c>
      <c r="H12" s="54">
        <f t="shared" si="0"/>
        <v>8</v>
      </c>
      <c r="I12" s="54"/>
      <c r="J12" s="85" t="s">
        <v>38</v>
      </c>
      <c r="K12" s="54">
        <f t="shared" si="1"/>
        <v>8</v>
      </c>
    </row>
    <row r="13" spans="1:11" x14ac:dyDescent="0.2">
      <c r="A13" s="85" t="s">
        <v>39</v>
      </c>
      <c r="B13" s="54">
        <v>0</v>
      </c>
      <c r="C13" s="54"/>
      <c r="D13" s="26" t="s">
        <v>40</v>
      </c>
      <c r="E13" s="54">
        <f t="shared" ref="E13:E15" si="3">(E12+1)</f>
        <v>3</v>
      </c>
      <c r="F13" s="95"/>
      <c r="G13" s="85" t="s">
        <v>41</v>
      </c>
      <c r="H13" s="54">
        <f t="shared" si="0"/>
        <v>9</v>
      </c>
      <c r="I13" s="54"/>
      <c r="J13" s="85" t="s">
        <v>42</v>
      </c>
      <c r="K13" s="54">
        <f t="shared" si="1"/>
        <v>9</v>
      </c>
    </row>
    <row r="14" spans="1:11" x14ac:dyDescent="0.2">
      <c r="A14" s="85" t="s">
        <v>43</v>
      </c>
      <c r="B14" s="54">
        <v>-1</v>
      </c>
      <c r="C14" s="54"/>
      <c r="D14" s="26" t="s">
        <v>44</v>
      </c>
      <c r="E14" s="54">
        <f t="shared" si="3"/>
        <v>4</v>
      </c>
      <c r="F14" s="96"/>
      <c r="G14" s="85" t="s">
        <v>45</v>
      </c>
      <c r="H14" s="54">
        <f t="shared" si="0"/>
        <v>10</v>
      </c>
      <c r="I14" s="54"/>
      <c r="J14" s="85" t="s">
        <v>46</v>
      </c>
      <c r="K14" s="54">
        <f t="shared" si="1"/>
        <v>10</v>
      </c>
    </row>
    <row r="15" spans="1:11" x14ac:dyDescent="0.2">
      <c r="A15" s="54"/>
      <c r="B15" s="54"/>
      <c r="C15" s="54"/>
      <c r="D15" s="26" t="s">
        <v>47</v>
      </c>
      <c r="E15" s="54">
        <f t="shared" si="3"/>
        <v>5</v>
      </c>
      <c r="F15" s="97"/>
      <c r="G15" s="85" t="s">
        <v>48</v>
      </c>
      <c r="H15" s="54">
        <f t="shared" si="0"/>
        <v>11</v>
      </c>
      <c r="I15" s="54"/>
      <c r="J15" s="85" t="s">
        <v>49</v>
      </c>
      <c r="K15" s="54">
        <f t="shared" si="1"/>
        <v>11</v>
      </c>
    </row>
    <row r="16" spans="1:11" x14ac:dyDescent="0.2">
      <c r="A16" s="54"/>
      <c r="B16" s="54"/>
      <c r="C16" s="54"/>
      <c r="D16" s="26" t="s">
        <v>43</v>
      </c>
      <c r="E16" s="54">
        <v>3</v>
      </c>
      <c r="F16" s="98"/>
      <c r="G16" s="85" t="s">
        <v>50</v>
      </c>
      <c r="H16" s="54">
        <f t="shared" si="0"/>
        <v>12</v>
      </c>
      <c r="I16" s="54"/>
      <c r="J16" s="85" t="s">
        <v>51</v>
      </c>
      <c r="K16" s="54">
        <f t="shared" si="1"/>
        <v>12</v>
      </c>
    </row>
    <row r="17" spans="1:16" x14ac:dyDescent="0.2">
      <c r="A17" s="20" t="s">
        <v>52</v>
      </c>
      <c r="B17" s="54"/>
      <c r="C17" s="54"/>
      <c r="D17" s="84" t="s">
        <v>53</v>
      </c>
      <c r="E17" s="54"/>
      <c r="F17" s="54"/>
      <c r="G17" s="85" t="s">
        <v>54</v>
      </c>
      <c r="H17" s="54">
        <f t="shared" si="0"/>
        <v>13</v>
      </c>
      <c r="I17" s="54"/>
      <c r="J17" s="85" t="s">
        <v>55</v>
      </c>
      <c r="K17" s="54">
        <f t="shared" si="1"/>
        <v>13</v>
      </c>
    </row>
    <row r="18" spans="1:16" x14ac:dyDescent="0.2">
      <c r="A18" s="85" t="s">
        <v>56</v>
      </c>
      <c r="B18" s="54">
        <v>0</v>
      </c>
      <c r="C18" s="54"/>
      <c r="D18" s="85" t="s">
        <v>57</v>
      </c>
      <c r="E18" s="54">
        <v>1</v>
      </c>
      <c r="F18" s="54"/>
      <c r="G18" s="85" t="s">
        <v>58</v>
      </c>
      <c r="H18" s="54">
        <f t="shared" si="0"/>
        <v>14</v>
      </c>
      <c r="I18" s="54"/>
      <c r="J18" s="85" t="s">
        <v>59</v>
      </c>
      <c r="K18" s="54">
        <f t="shared" si="1"/>
        <v>14</v>
      </c>
    </row>
    <row r="19" spans="1:16" x14ac:dyDescent="0.2">
      <c r="A19" s="85" t="s">
        <v>60</v>
      </c>
      <c r="B19" s="54">
        <v>1</v>
      </c>
      <c r="C19" s="54"/>
      <c r="D19" s="85" t="s">
        <v>61</v>
      </c>
      <c r="E19" s="54">
        <f t="shared" ref="E19:E22" si="4">(E18+1)</f>
        <v>2</v>
      </c>
      <c r="F19" s="54"/>
      <c r="G19" s="85" t="s">
        <v>62</v>
      </c>
      <c r="H19" s="54">
        <f t="shared" si="0"/>
        <v>15</v>
      </c>
      <c r="I19" s="54"/>
      <c r="J19" s="85" t="s">
        <v>63</v>
      </c>
      <c r="K19" s="54">
        <f t="shared" si="1"/>
        <v>15</v>
      </c>
    </row>
    <row r="20" spans="1:16" x14ac:dyDescent="0.2">
      <c r="A20" s="85" t="s">
        <v>64</v>
      </c>
      <c r="B20" s="54">
        <v>2</v>
      </c>
      <c r="C20" s="54"/>
      <c r="D20" s="85" t="s">
        <v>65</v>
      </c>
      <c r="E20" s="54">
        <f t="shared" si="4"/>
        <v>3</v>
      </c>
      <c r="F20" s="54"/>
      <c r="G20" s="85" t="s">
        <v>66</v>
      </c>
      <c r="H20" s="54">
        <f t="shared" si="0"/>
        <v>16</v>
      </c>
      <c r="I20" s="54"/>
      <c r="J20" s="85" t="s">
        <v>67</v>
      </c>
      <c r="K20" s="54">
        <f t="shared" si="1"/>
        <v>16</v>
      </c>
    </row>
    <row r="21" spans="1:16" x14ac:dyDescent="0.2">
      <c r="A21" s="85" t="s">
        <v>68</v>
      </c>
      <c r="B21" s="54">
        <v>3</v>
      </c>
      <c r="C21" s="54"/>
      <c r="D21" s="85" t="s">
        <v>69</v>
      </c>
      <c r="E21" s="54">
        <f t="shared" si="4"/>
        <v>4</v>
      </c>
      <c r="F21" s="54"/>
      <c r="G21" s="85" t="s">
        <v>70</v>
      </c>
      <c r="H21" s="54">
        <f t="shared" si="0"/>
        <v>17</v>
      </c>
      <c r="I21" s="54"/>
      <c r="J21" s="85" t="s">
        <v>71</v>
      </c>
      <c r="K21" s="54">
        <f t="shared" si="1"/>
        <v>17</v>
      </c>
      <c r="P21" s="85"/>
    </row>
    <row r="22" spans="1:16" x14ac:dyDescent="0.2">
      <c r="A22" s="85" t="s">
        <v>43</v>
      </c>
      <c r="B22" s="54">
        <v>-1</v>
      </c>
      <c r="C22" s="54"/>
      <c r="D22" s="85" t="s">
        <v>72</v>
      </c>
      <c r="E22" s="54">
        <f t="shared" si="4"/>
        <v>5</v>
      </c>
      <c r="F22" s="54"/>
      <c r="G22" s="85" t="s">
        <v>73</v>
      </c>
      <c r="H22" s="54">
        <f t="shared" si="0"/>
        <v>18</v>
      </c>
      <c r="I22" s="54"/>
      <c r="J22" s="85" t="s">
        <v>74</v>
      </c>
      <c r="K22" s="54">
        <f t="shared" si="1"/>
        <v>18</v>
      </c>
    </row>
    <row r="23" spans="1:16" x14ac:dyDescent="0.2">
      <c r="A23" s="54"/>
      <c r="B23" s="54"/>
      <c r="C23" s="54"/>
      <c r="D23" s="26"/>
      <c r="E23" s="26"/>
      <c r="F23" s="54"/>
      <c r="G23" s="85" t="s">
        <v>75</v>
      </c>
      <c r="H23" s="54">
        <f t="shared" si="0"/>
        <v>19</v>
      </c>
      <c r="I23" s="54"/>
      <c r="J23" s="85" t="s">
        <v>76</v>
      </c>
      <c r="K23" s="54">
        <f t="shared" si="1"/>
        <v>19</v>
      </c>
    </row>
    <row r="24" spans="1:16" x14ac:dyDescent="0.2">
      <c r="A24" s="54"/>
      <c r="B24" s="54"/>
      <c r="C24" s="54"/>
      <c r="D24" s="26"/>
      <c r="E24" s="26"/>
      <c r="F24" s="54"/>
      <c r="G24" s="85" t="s">
        <v>77</v>
      </c>
      <c r="H24" s="54">
        <f t="shared" si="0"/>
        <v>20</v>
      </c>
      <c r="I24" s="54"/>
      <c r="J24" s="85" t="s">
        <v>78</v>
      </c>
      <c r="K24" s="54">
        <f t="shared" si="1"/>
        <v>20</v>
      </c>
    </row>
    <row r="25" spans="1:16" x14ac:dyDescent="0.2">
      <c r="A25" s="20" t="s">
        <v>431</v>
      </c>
      <c r="B25" s="54"/>
      <c r="C25" s="54"/>
      <c r="D25" s="87" t="s">
        <v>79</v>
      </c>
      <c r="E25" s="26"/>
      <c r="F25" s="54"/>
      <c r="G25" s="85" t="s">
        <v>80</v>
      </c>
      <c r="H25" s="54">
        <f t="shared" si="0"/>
        <v>21</v>
      </c>
      <c r="I25" s="54"/>
      <c r="J25" s="85" t="s">
        <v>81</v>
      </c>
      <c r="K25" s="54">
        <f t="shared" si="1"/>
        <v>21</v>
      </c>
    </row>
    <row r="26" spans="1:16" x14ac:dyDescent="0.2">
      <c r="A26" s="85" t="s">
        <v>2</v>
      </c>
      <c r="B26" s="54">
        <v>0</v>
      </c>
      <c r="C26" s="54"/>
      <c r="D26" s="88" t="s">
        <v>2</v>
      </c>
      <c r="E26" s="54">
        <v>0</v>
      </c>
      <c r="F26" s="98"/>
      <c r="G26" s="85" t="s">
        <v>82</v>
      </c>
      <c r="H26" s="54">
        <f t="shared" si="0"/>
        <v>22</v>
      </c>
      <c r="I26" s="54"/>
      <c r="J26" s="85" t="s">
        <v>83</v>
      </c>
      <c r="K26" s="54">
        <f t="shared" si="1"/>
        <v>22</v>
      </c>
    </row>
    <row r="27" spans="1:16" x14ac:dyDescent="0.2">
      <c r="A27" s="85" t="s">
        <v>409</v>
      </c>
      <c r="B27" s="54">
        <v>1</v>
      </c>
      <c r="C27" s="54"/>
      <c r="D27" s="89" t="s">
        <v>84</v>
      </c>
      <c r="E27" s="54">
        <f t="shared" ref="E27:E31" si="5">(E26+1)</f>
        <v>1</v>
      </c>
      <c r="F27" s="93"/>
      <c r="G27" s="85" t="s">
        <v>85</v>
      </c>
      <c r="H27" s="54">
        <f t="shared" si="0"/>
        <v>23</v>
      </c>
      <c r="I27" s="54"/>
      <c r="J27" s="85" t="s">
        <v>86</v>
      </c>
      <c r="K27" s="54">
        <f t="shared" si="1"/>
        <v>23</v>
      </c>
    </row>
    <row r="28" spans="1:16" x14ac:dyDescent="0.2">
      <c r="A28" s="85" t="s">
        <v>432</v>
      </c>
      <c r="B28" s="54">
        <v>2</v>
      </c>
      <c r="C28" s="54"/>
      <c r="D28" s="89" t="s">
        <v>36</v>
      </c>
      <c r="E28" s="54">
        <f t="shared" si="5"/>
        <v>2</v>
      </c>
      <c r="F28" s="94"/>
      <c r="G28" s="85" t="s">
        <v>87</v>
      </c>
      <c r="H28" s="54">
        <f t="shared" si="0"/>
        <v>24</v>
      </c>
      <c r="I28" s="54"/>
      <c r="J28" s="85" t="s">
        <v>88</v>
      </c>
      <c r="K28" s="54">
        <f t="shared" si="1"/>
        <v>24</v>
      </c>
    </row>
    <row r="29" spans="1:16" x14ac:dyDescent="0.2">
      <c r="A29" s="85" t="s">
        <v>433</v>
      </c>
      <c r="B29" s="54">
        <v>3</v>
      </c>
      <c r="C29" s="54"/>
      <c r="D29" s="89" t="s">
        <v>40</v>
      </c>
      <c r="E29" s="54">
        <f t="shared" si="5"/>
        <v>3</v>
      </c>
      <c r="F29" s="95"/>
      <c r="G29" s="85" t="s">
        <v>89</v>
      </c>
      <c r="H29" s="54">
        <f t="shared" si="0"/>
        <v>25</v>
      </c>
      <c r="I29" s="54"/>
      <c r="J29" s="85" t="s">
        <v>90</v>
      </c>
      <c r="K29" s="54">
        <f t="shared" si="1"/>
        <v>25</v>
      </c>
    </row>
    <row r="30" spans="1:16" x14ac:dyDescent="0.2">
      <c r="A30" s="85" t="s">
        <v>140</v>
      </c>
      <c r="B30" s="54">
        <v>4</v>
      </c>
      <c r="C30" s="54"/>
      <c r="D30" s="89" t="s">
        <v>92</v>
      </c>
      <c r="E30" s="54">
        <f t="shared" si="5"/>
        <v>4</v>
      </c>
      <c r="F30" s="96"/>
      <c r="G30" s="85" t="s">
        <v>93</v>
      </c>
      <c r="H30" s="54">
        <f t="shared" si="0"/>
        <v>26</v>
      </c>
      <c r="I30" s="54"/>
      <c r="J30" s="85" t="s">
        <v>94</v>
      </c>
      <c r="K30" s="54">
        <f t="shared" si="1"/>
        <v>26</v>
      </c>
    </row>
    <row r="31" spans="1:16" x14ac:dyDescent="0.2">
      <c r="A31" s="85" t="s">
        <v>434</v>
      </c>
      <c r="B31" s="54">
        <v>5</v>
      </c>
      <c r="C31" s="54"/>
      <c r="D31" s="89" t="s">
        <v>96</v>
      </c>
      <c r="E31" s="54">
        <f t="shared" si="5"/>
        <v>5</v>
      </c>
      <c r="F31" s="97"/>
      <c r="G31" s="85" t="s">
        <v>97</v>
      </c>
      <c r="H31" s="54">
        <f t="shared" si="0"/>
        <v>27</v>
      </c>
      <c r="I31" s="54"/>
      <c r="J31" s="85" t="s">
        <v>98</v>
      </c>
      <c r="K31" s="54">
        <f t="shared" si="1"/>
        <v>27</v>
      </c>
    </row>
    <row r="32" spans="1:16" x14ac:dyDescent="0.2">
      <c r="A32" s="85" t="s">
        <v>435</v>
      </c>
      <c r="B32" s="54">
        <v>6</v>
      </c>
      <c r="C32" s="54"/>
      <c r="D32" s="26"/>
      <c r="E32" s="26"/>
      <c r="F32" s="54"/>
      <c r="G32" s="85" t="s">
        <v>99</v>
      </c>
      <c r="H32" s="54">
        <f t="shared" si="0"/>
        <v>28</v>
      </c>
      <c r="I32" s="54"/>
    </row>
    <row r="33" spans="1:12" x14ac:dyDescent="0.2">
      <c r="A33" s="54"/>
      <c r="B33" s="54"/>
      <c r="C33" s="54"/>
      <c r="D33" s="26"/>
      <c r="E33" s="26"/>
      <c r="F33" s="54"/>
      <c r="G33" s="85" t="s">
        <v>100</v>
      </c>
      <c r="H33" s="54">
        <f t="shared" si="0"/>
        <v>29</v>
      </c>
      <c r="I33" s="54"/>
    </row>
    <row r="34" spans="1:12" x14ac:dyDescent="0.2">
      <c r="A34" s="54"/>
      <c r="B34" s="54"/>
      <c r="C34" s="54"/>
      <c r="D34" s="26"/>
      <c r="E34" s="26"/>
      <c r="F34" s="54"/>
      <c r="G34" s="85" t="s">
        <v>101</v>
      </c>
      <c r="H34" s="54">
        <f t="shared" si="0"/>
        <v>30</v>
      </c>
      <c r="I34" s="54"/>
    </row>
    <row r="35" spans="1:12" x14ac:dyDescent="0.2">
      <c r="A35" s="54"/>
      <c r="B35" s="54"/>
      <c r="C35" s="54"/>
      <c r="D35" s="26"/>
      <c r="E35" s="26"/>
      <c r="F35" s="54"/>
      <c r="G35" s="85" t="s">
        <v>102</v>
      </c>
      <c r="H35" s="54">
        <f t="shared" si="0"/>
        <v>31</v>
      </c>
      <c r="I35" s="54"/>
    </row>
    <row r="36" spans="1:12" x14ac:dyDescent="0.2">
      <c r="A36" s="20" t="s">
        <v>103</v>
      </c>
      <c r="B36" s="54"/>
      <c r="C36" s="54"/>
      <c r="D36" s="87" t="s">
        <v>104</v>
      </c>
      <c r="E36" s="26"/>
      <c r="F36" s="54"/>
      <c r="G36" s="85" t="s">
        <v>105</v>
      </c>
      <c r="H36" s="54">
        <f t="shared" si="0"/>
        <v>32</v>
      </c>
      <c r="I36" s="54"/>
      <c r="J36" s="54"/>
      <c r="K36" s="54"/>
    </row>
    <row r="37" spans="1:12" x14ac:dyDescent="0.2">
      <c r="A37" s="91" t="s">
        <v>2</v>
      </c>
      <c r="B37" s="54">
        <v>0</v>
      </c>
      <c r="C37" s="54"/>
      <c r="D37" s="113" t="s">
        <v>43</v>
      </c>
      <c r="E37" s="54">
        <v>2</v>
      </c>
      <c r="F37" s="94"/>
      <c r="G37" s="85" t="s">
        <v>106</v>
      </c>
      <c r="H37" s="54">
        <f t="shared" si="0"/>
        <v>33</v>
      </c>
      <c r="I37" s="54"/>
      <c r="J37" s="20" t="s">
        <v>107</v>
      </c>
      <c r="K37" s="54"/>
    </row>
    <row r="38" spans="1:12" x14ac:dyDescent="0.2">
      <c r="A38" s="26" t="s">
        <v>108</v>
      </c>
      <c r="B38" s="54">
        <f>(B37+1)</f>
        <v>1</v>
      </c>
      <c r="C38" s="54"/>
      <c r="D38" s="91" t="s">
        <v>32</v>
      </c>
      <c r="E38" s="54">
        <v>1</v>
      </c>
      <c r="F38" s="93"/>
      <c r="G38" s="85" t="s">
        <v>109</v>
      </c>
      <c r="H38" s="54">
        <f t="shared" si="0"/>
        <v>34</v>
      </c>
      <c r="I38" s="54"/>
      <c r="J38" s="89" t="s">
        <v>110</v>
      </c>
      <c r="K38" s="54">
        <v>1</v>
      </c>
      <c r="L38" s="93"/>
    </row>
    <row r="39" spans="1:12" x14ac:dyDescent="0.2">
      <c r="A39" s="26" t="s">
        <v>111</v>
      </c>
      <c r="B39" s="54">
        <f t="shared" ref="B39:B44" si="6">(B38+1)</f>
        <v>2</v>
      </c>
      <c r="C39" s="54"/>
      <c r="D39" s="26" t="s">
        <v>112</v>
      </c>
      <c r="E39" s="54">
        <f t="shared" ref="E39:E43" si="7">(E38+1)</f>
        <v>2</v>
      </c>
      <c r="F39" s="94"/>
      <c r="G39" s="85" t="s">
        <v>113</v>
      </c>
      <c r="H39" s="54">
        <f t="shared" si="0"/>
        <v>35</v>
      </c>
      <c r="I39" s="54"/>
      <c r="J39" s="89" t="s">
        <v>114</v>
      </c>
      <c r="K39" s="54">
        <v>2</v>
      </c>
      <c r="L39" s="94"/>
    </row>
    <row r="40" spans="1:12" x14ac:dyDescent="0.2">
      <c r="A40" s="26" t="s">
        <v>115</v>
      </c>
      <c r="B40" s="54">
        <f t="shared" si="6"/>
        <v>3</v>
      </c>
      <c r="C40" s="54"/>
      <c r="D40" s="26" t="s">
        <v>40</v>
      </c>
      <c r="E40" s="54">
        <f t="shared" si="7"/>
        <v>3</v>
      </c>
      <c r="F40" s="95"/>
      <c r="G40" s="26"/>
      <c r="H40" s="54"/>
      <c r="I40" s="54"/>
      <c r="J40" s="89" t="s">
        <v>116</v>
      </c>
      <c r="K40" s="54">
        <v>3</v>
      </c>
      <c r="L40" s="95"/>
    </row>
    <row r="41" spans="1:12" x14ac:dyDescent="0.2">
      <c r="A41" s="26" t="s">
        <v>118</v>
      </c>
      <c r="B41" s="54">
        <f t="shared" si="6"/>
        <v>4</v>
      </c>
      <c r="C41" s="54"/>
      <c r="D41" s="26" t="s">
        <v>119</v>
      </c>
      <c r="E41" s="54">
        <f t="shared" si="7"/>
        <v>4</v>
      </c>
      <c r="F41" s="96"/>
      <c r="G41" s="26"/>
      <c r="H41" s="54"/>
      <c r="I41" s="54"/>
      <c r="J41" s="89" t="s">
        <v>120</v>
      </c>
      <c r="K41" s="54">
        <v>4</v>
      </c>
      <c r="L41" s="96"/>
    </row>
    <row r="42" spans="1:12" x14ac:dyDescent="0.2">
      <c r="A42" s="26" t="s">
        <v>121</v>
      </c>
      <c r="B42" s="54">
        <f t="shared" si="6"/>
        <v>5</v>
      </c>
      <c r="C42" s="54"/>
      <c r="D42" s="26" t="s">
        <v>122</v>
      </c>
      <c r="E42" s="54">
        <f t="shared" si="7"/>
        <v>5</v>
      </c>
      <c r="F42" s="97"/>
      <c r="G42" s="26"/>
      <c r="H42" s="54"/>
      <c r="I42" s="54"/>
      <c r="J42" s="89" t="s">
        <v>123</v>
      </c>
      <c r="K42" s="54">
        <v>5</v>
      </c>
      <c r="L42" s="97"/>
    </row>
    <row r="43" spans="1:12" x14ac:dyDescent="0.2">
      <c r="A43" s="26" t="s">
        <v>124</v>
      </c>
      <c r="B43" s="54">
        <f t="shared" si="6"/>
        <v>6</v>
      </c>
      <c r="C43" s="54"/>
      <c r="D43" s="112" t="s">
        <v>125</v>
      </c>
      <c r="E43" s="54">
        <f t="shared" si="7"/>
        <v>6</v>
      </c>
      <c r="F43" s="98"/>
      <c r="G43" s="26"/>
      <c r="H43" s="54"/>
      <c r="I43" s="54"/>
      <c r="J43" s="54"/>
      <c r="K43" s="54"/>
    </row>
    <row r="44" spans="1:12" x14ac:dyDescent="0.2">
      <c r="A44" s="26" t="s">
        <v>126</v>
      </c>
      <c r="B44" s="54">
        <f t="shared" si="6"/>
        <v>7</v>
      </c>
      <c r="C44" s="54"/>
      <c r="D44" s="26"/>
      <c r="E44" s="26"/>
      <c r="F44" s="54"/>
      <c r="G44" s="26"/>
      <c r="H44" s="54"/>
      <c r="I44" s="54"/>
      <c r="J44" s="20" t="s">
        <v>127</v>
      </c>
      <c r="K44" s="54"/>
    </row>
    <row r="45" spans="1:12" x14ac:dyDescent="0.2">
      <c r="A45" s="54"/>
      <c r="B45" s="54"/>
      <c r="C45" s="54"/>
      <c r="D45" s="26"/>
      <c r="E45" s="26"/>
      <c r="F45" s="54"/>
      <c r="G45" s="26"/>
      <c r="H45" s="54"/>
      <c r="I45" s="54"/>
      <c r="J45" s="89" t="s">
        <v>43</v>
      </c>
      <c r="K45" s="115">
        <v>2</v>
      </c>
    </row>
    <row r="46" spans="1:12" x14ac:dyDescent="0.2">
      <c r="A46" s="54"/>
      <c r="B46" s="54"/>
      <c r="C46" s="54"/>
      <c r="D46" s="26"/>
      <c r="E46" s="26"/>
      <c r="F46" s="54"/>
      <c r="G46" s="26"/>
      <c r="H46" s="54"/>
      <c r="I46" s="54"/>
      <c r="J46" s="89" t="s">
        <v>32</v>
      </c>
      <c r="K46" s="90">
        <v>1</v>
      </c>
    </row>
    <row r="47" spans="1:12" x14ac:dyDescent="0.2">
      <c r="J47" s="112" t="s">
        <v>112</v>
      </c>
      <c r="K47" s="54">
        <f t="shared" ref="K47" si="8">(K46+1)</f>
        <v>2</v>
      </c>
    </row>
    <row r="48" spans="1:12" x14ac:dyDescent="0.2">
      <c r="J48" s="89" t="s">
        <v>128</v>
      </c>
      <c r="K48" s="90">
        <v>3</v>
      </c>
    </row>
    <row r="49" spans="10:11" x14ac:dyDescent="0.2">
      <c r="J49" s="89" t="s">
        <v>119</v>
      </c>
      <c r="K49" s="90">
        <v>4</v>
      </c>
    </row>
    <row r="50" spans="10:11" x14ac:dyDescent="0.2">
      <c r="J50" s="26" t="s">
        <v>122</v>
      </c>
      <c r="K50" s="54">
        <v>5</v>
      </c>
    </row>
  </sheetData>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CA772-5E7E-4FC5-ADCC-8865245BB133}">
  <sheetPr>
    <tabColor rgb="FF002060"/>
  </sheetPr>
  <dimension ref="A1:S196"/>
  <sheetViews>
    <sheetView zoomScaleNormal="100" workbookViewId="0">
      <selection activeCell="N193" sqref="N193"/>
    </sheetView>
  </sheetViews>
  <sheetFormatPr baseColWidth="10" defaultColWidth="9.1640625" defaultRowHeight="15" x14ac:dyDescent="0.2"/>
  <cols>
    <col min="1" max="1" width="1.5" style="3" customWidth="1"/>
    <col min="2" max="3" width="3.5" style="3" customWidth="1"/>
    <col min="4" max="4" width="27.5" style="3" customWidth="1"/>
    <col min="5" max="5" width="1.5" style="13" customWidth="1"/>
    <col min="6" max="6" width="18.5" style="3" customWidth="1"/>
    <col min="7" max="7" width="1.5" style="3" customWidth="1"/>
    <col min="8" max="8" width="18.5" style="3" customWidth="1"/>
    <col min="9" max="9" width="1.5" style="3" customWidth="1"/>
    <col min="10" max="10" width="18.5" style="3" customWidth="1"/>
    <col min="11" max="11" width="1.5" style="3" customWidth="1"/>
    <col min="12" max="12" width="10.5" style="3" customWidth="1"/>
    <col min="13" max="13" width="1.5" style="3" customWidth="1"/>
    <col min="14" max="14" width="18.5" style="3" customWidth="1"/>
    <col min="15" max="15" width="1.5" style="3" customWidth="1"/>
    <col min="16" max="16" width="13.83203125" style="3" customWidth="1"/>
    <col min="17" max="17" width="12.6640625" style="3" hidden="1" customWidth="1"/>
    <col min="18" max="18" width="9.1640625" style="3" hidden="1" customWidth="1"/>
    <col min="19" max="16384" width="9.1640625" style="3"/>
  </cols>
  <sheetData>
    <row r="1" spans="1:19" ht="9" customHeight="1" x14ac:dyDescent="0.2">
      <c r="A1" s="119"/>
      <c r="B1" s="119"/>
      <c r="C1" s="119"/>
      <c r="D1" s="120"/>
      <c r="E1" s="121"/>
      <c r="F1" s="119"/>
      <c r="G1" s="119"/>
      <c r="H1" s="119"/>
      <c r="I1" s="119"/>
      <c r="J1" s="119"/>
      <c r="K1" s="119"/>
      <c r="L1" s="119"/>
      <c r="M1" s="119"/>
      <c r="N1" s="119"/>
      <c r="O1" s="119"/>
      <c r="P1" s="54"/>
      <c r="Q1" s="54"/>
      <c r="R1" s="54"/>
    </row>
    <row r="2" spans="1:19" s="172" customFormat="1" ht="33" customHeight="1" x14ac:dyDescent="0.2">
      <c r="A2" s="171"/>
      <c r="B2" s="262" t="s">
        <v>483</v>
      </c>
      <c r="C2" s="263"/>
      <c r="D2" s="263"/>
      <c r="E2" s="263"/>
      <c r="F2" s="263"/>
      <c r="G2" s="263"/>
      <c r="H2" s="263"/>
      <c r="I2" s="263"/>
      <c r="J2" s="263"/>
      <c r="K2" s="263"/>
      <c r="L2" s="263"/>
      <c r="M2" s="263"/>
      <c r="N2" s="264"/>
      <c r="O2" s="171"/>
    </row>
    <row r="3" spans="1:19" s="1" customFormat="1" ht="9" customHeight="1" x14ac:dyDescent="0.2">
      <c r="A3" s="2"/>
      <c r="B3" s="2"/>
      <c r="C3" s="2"/>
      <c r="D3" s="173"/>
      <c r="E3" s="145"/>
      <c r="F3" s="173"/>
      <c r="G3" s="173"/>
      <c r="H3" s="173"/>
      <c r="I3" s="173"/>
      <c r="J3" s="173"/>
      <c r="K3" s="173"/>
      <c r="L3" s="173"/>
      <c r="M3" s="173"/>
      <c r="N3" s="173"/>
      <c r="O3" s="2"/>
    </row>
    <row r="4" spans="1:19" s="1" customFormat="1" ht="18" hidden="1" customHeight="1" thickBot="1" x14ac:dyDescent="0.25">
      <c r="A4" s="2"/>
      <c r="B4" s="265" t="s">
        <v>489</v>
      </c>
      <c r="C4" s="266"/>
      <c r="D4" s="266"/>
      <c r="E4" s="266"/>
      <c r="F4" s="266"/>
      <c r="G4" s="266"/>
      <c r="H4" s="266"/>
      <c r="I4" s="266"/>
      <c r="J4" s="267"/>
      <c r="K4" s="173"/>
      <c r="L4" s="164" t="s">
        <v>203</v>
      </c>
      <c r="M4" s="161"/>
      <c r="N4" s="175" t="str">
        <f>VLOOKUP(Q4,'Basic data'!E4:F8,2,FALSE)</f>
        <v>Good</v>
      </c>
      <c r="O4" s="2"/>
      <c r="Q4" s="40">
        <f>ROUND(AVERAGE(VLOOKUP(N10,'Basic data'!D4:E8,2,FALSE),VLOOKUP(N28,'Basic data'!D4:E8,2,FALSE),VLOOKUP(N28,'Basic data'!D4:E8,2,FALSE),VLOOKUP(N50,'Basic data'!D4:E8,2,FALSE),VLOOKUP(N74,'Basic data'!D4:E8,2,FALSE),VLOOKUP(N74,'Basic data'!D4:E8,2,FALSE),VLOOKUP(N93,'Basic data'!D4:E8,2,FALSE),VLOOKUP(N93,'Basic data'!D4:E8,2,FALSE),VLOOKUP(N116,'Basic data'!D4:E8,2,FALSE),VLOOKUP(N136,'Basic data'!D4:E8,2,FALSE),VLOOKUP(N154,'Basic data'!D4:E8,2,FALSE),VLOOKUP(N173,'Basic data'!D4:E8,2,FALSE)),0)</f>
        <v>3</v>
      </c>
      <c r="R4" s="40" t="s">
        <v>10</v>
      </c>
      <c r="S4" s="220"/>
    </row>
    <row r="5" spans="1:19" s="1" customFormat="1" ht="3" hidden="1" customHeight="1" x14ac:dyDescent="0.2">
      <c r="A5" s="2"/>
      <c r="B5" s="2"/>
      <c r="C5" s="2"/>
      <c r="D5" s="174"/>
      <c r="E5" s="174"/>
      <c r="F5" s="174"/>
      <c r="G5" s="174"/>
      <c r="H5" s="174"/>
      <c r="I5" s="173"/>
      <c r="J5" s="173"/>
      <c r="K5" s="173"/>
      <c r="L5" s="117"/>
      <c r="M5" s="161"/>
      <c r="N5" s="173"/>
      <c r="O5" s="2"/>
    </row>
    <row r="6" spans="1:19" s="1" customFormat="1" ht="13" customHeight="1" x14ac:dyDescent="0.2">
      <c r="A6" s="2"/>
      <c r="B6" s="2"/>
      <c r="C6" s="177" t="s">
        <v>485</v>
      </c>
      <c r="D6" s="174"/>
      <c r="E6" s="174"/>
      <c r="F6" s="174"/>
      <c r="G6" s="174"/>
      <c r="H6" s="174"/>
      <c r="I6" s="173"/>
      <c r="J6" s="173"/>
      <c r="K6" s="173"/>
      <c r="L6" s="117"/>
      <c r="M6" s="161"/>
      <c r="N6" s="173"/>
      <c r="O6" s="2"/>
      <c r="Q6" s="1">
        <f>ROUND(AVERAGE(VLOOKUP(N10,'Basic data'!D4:E8,2,FALSE),VLOOKUP(N28,'Basic data'!D4:E8,2,FALSE),VLOOKUP(N28,'Basic data'!D4:E8,2,FALSE),VLOOKUP(N50,'Basic data'!D4:E8,2,FALSE),VLOOKUP(N74,'Basic data'!D4:E8,2,FALSE),VLOOKUP(N74,'Basic data'!D4:E8,2,FALSE),VLOOKUP(N93,'Basic data'!D4:E8,2,FALSE),VLOOKUP(N93,'Basic data'!D4:E8,2,FALSE),VLOOKUP(N116,'Basic data'!D4:E8,2,FALSE),VLOOKUP(N136,'Basic data'!D4:E8,2,FALSE),VLOOKUP(N154,'Basic data'!D4:E8,2,FALSE),VLOOKUP(N173,'Basic data'!D4:E8,2,FALSE)),2)</f>
        <v>3</v>
      </c>
      <c r="R6" s="1" t="s">
        <v>515</v>
      </c>
    </row>
    <row r="7" spans="1:19" s="1" customFormat="1" ht="9" customHeight="1" x14ac:dyDescent="0.2">
      <c r="A7" s="2"/>
      <c r="B7" s="2"/>
      <c r="C7" s="2"/>
      <c r="D7" s="174"/>
      <c r="E7" s="174"/>
      <c r="F7" s="174"/>
      <c r="G7" s="174"/>
      <c r="H7" s="174"/>
      <c r="I7" s="173"/>
      <c r="J7" s="173"/>
      <c r="K7" s="173"/>
      <c r="L7" s="117"/>
      <c r="M7" s="161"/>
      <c r="N7" s="173"/>
      <c r="O7" s="2"/>
    </row>
    <row r="8" spans="1:19" s="1" customFormat="1" ht="3" customHeight="1" x14ac:dyDescent="0.2">
      <c r="A8" s="2"/>
      <c r="B8" s="178"/>
      <c r="C8" s="178"/>
      <c r="D8" s="179"/>
      <c r="E8" s="179"/>
      <c r="F8" s="179"/>
      <c r="G8" s="179"/>
      <c r="H8" s="179"/>
      <c r="I8" s="180"/>
      <c r="J8" s="180"/>
      <c r="K8" s="180"/>
      <c r="L8" s="181"/>
      <c r="M8" s="182"/>
      <c r="N8" s="180"/>
      <c r="O8" s="2"/>
    </row>
    <row r="9" spans="1:19" s="1" customFormat="1" ht="9" customHeight="1" x14ac:dyDescent="0.2">
      <c r="A9" s="2"/>
      <c r="B9" s="2"/>
      <c r="C9" s="2"/>
      <c r="D9" s="174"/>
      <c r="E9" s="174"/>
      <c r="F9" s="174"/>
      <c r="G9" s="174"/>
      <c r="H9" s="174"/>
      <c r="I9" s="173"/>
      <c r="J9" s="173"/>
      <c r="K9" s="173"/>
      <c r="L9" s="117"/>
      <c r="M9" s="163"/>
      <c r="N9" s="173"/>
      <c r="O9" s="2"/>
    </row>
    <row r="10" spans="1:19" s="1" customFormat="1" ht="15" customHeight="1" x14ac:dyDescent="0.2">
      <c r="A10" s="2"/>
      <c r="B10" s="242" t="s">
        <v>455</v>
      </c>
      <c r="C10" s="243"/>
      <c r="D10" s="243"/>
      <c r="E10" s="243"/>
      <c r="F10" s="243"/>
      <c r="G10" s="243"/>
      <c r="H10" s="243"/>
      <c r="I10" s="243"/>
      <c r="J10" s="244"/>
      <c r="K10" s="173"/>
      <c r="L10" s="39" t="s">
        <v>203</v>
      </c>
      <c r="M10" s="161"/>
      <c r="N10" s="176" t="str">
        <f>VLOOKUP(Q10,'Basic data'!E4:F8,2,FALSE)</f>
        <v>Good</v>
      </c>
      <c r="O10" s="2"/>
      <c r="Q10" s="40">
        <f>MIN(VLOOKUP(N22,'Basic data'!D4:E8,2,FALSE),VLOOKUP(N24,'Basic data'!D4:E8,2,FALSE))</f>
        <v>3</v>
      </c>
      <c r="R10" s="1" t="s">
        <v>452</v>
      </c>
    </row>
    <row r="11" spans="1:19" s="130" customFormat="1" ht="3" customHeight="1" x14ac:dyDescent="0.15">
      <c r="A11" s="127"/>
      <c r="B11" s="127"/>
      <c r="C11" s="127"/>
      <c r="D11" s="158"/>
      <c r="E11" s="158"/>
      <c r="F11" s="158"/>
      <c r="G11" s="158"/>
      <c r="H11" s="158"/>
      <c r="I11" s="157"/>
      <c r="J11" s="157"/>
      <c r="K11" s="157"/>
      <c r="L11" s="117"/>
      <c r="M11" s="161"/>
      <c r="N11" s="157"/>
      <c r="O11" s="127"/>
    </row>
    <row r="12" spans="1:19" s="162" customFormat="1" ht="25.75" customHeight="1" x14ac:dyDescent="0.15">
      <c r="A12" s="167"/>
      <c r="B12" s="169"/>
      <c r="C12" s="260" t="s">
        <v>451</v>
      </c>
      <c r="D12" s="260"/>
      <c r="E12" s="260"/>
      <c r="F12" s="260"/>
      <c r="G12" s="260"/>
      <c r="H12" s="260"/>
      <c r="I12" s="260"/>
      <c r="J12" s="260"/>
      <c r="K12" s="260"/>
      <c r="L12" s="260"/>
      <c r="M12" s="260"/>
      <c r="N12" s="260"/>
      <c r="O12" s="167"/>
    </row>
    <row r="13" spans="1:19" s="130" customFormat="1" ht="3" customHeight="1" x14ac:dyDescent="0.15">
      <c r="A13" s="127"/>
      <c r="B13" s="127"/>
      <c r="C13" s="127"/>
      <c r="D13" s="158"/>
      <c r="E13" s="158"/>
      <c r="F13" s="158"/>
      <c r="G13" s="158"/>
      <c r="H13" s="158"/>
      <c r="I13" s="157"/>
      <c r="J13" s="157"/>
      <c r="K13" s="157"/>
      <c r="L13" s="117"/>
      <c r="M13" s="161"/>
      <c r="N13" s="157"/>
      <c r="O13" s="127"/>
    </row>
    <row r="14" spans="1:19" s="130" customFormat="1" ht="13" customHeight="1" x14ac:dyDescent="0.15">
      <c r="A14" s="127"/>
      <c r="B14" s="168"/>
      <c r="C14" s="165" t="s">
        <v>450</v>
      </c>
      <c r="D14" s="158"/>
      <c r="E14" s="158"/>
      <c r="F14" s="158"/>
      <c r="G14" s="158"/>
      <c r="H14" s="158"/>
      <c r="I14" s="157"/>
      <c r="J14" s="157"/>
      <c r="K14" s="157"/>
      <c r="L14" s="117"/>
      <c r="M14" s="161"/>
      <c r="N14" s="157"/>
      <c r="O14" s="127"/>
    </row>
    <row r="15" spans="1:19" s="130" customFormat="1" ht="13" customHeight="1" x14ac:dyDescent="0.15">
      <c r="A15" s="127"/>
      <c r="B15" s="127"/>
      <c r="C15" s="223" t="s">
        <v>547</v>
      </c>
      <c r="D15" s="240" t="s">
        <v>568</v>
      </c>
      <c r="E15" s="240"/>
      <c r="F15" s="240"/>
      <c r="G15" s="240"/>
      <c r="H15" s="240"/>
      <c r="I15" s="240"/>
      <c r="J15" s="240"/>
      <c r="K15" s="240"/>
      <c r="L15" s="240"/>
      <c r="M15" s="240"/>
      <c r="N15" s="240"/>
      <c r="O15" s="127"/>
    </row>
    <row r="16" spans="1:19" s="130" customFormat="1" ht="13" customHeight="1" x14ac:dyDescent="0.15">
      <c r="A16" s="127"/>
      <c r="B16" s="127"/>
      <c r="C16" s="223" t="s">
        <v>547</v>
      </c>
      <c r="D16" s="240" t="s">
        <v>569</v>
      </c>
      <c r="E16" s="240"/>
      <c r="F16" s="240"/>
      <c r="G16" s="240"/>
      <c r="H16" s="240"/>
      <c r="I16" s="240"/>
      <c r="J16" s="240"/>
      <c r="K16" s="240"/>
      <c r="L16" s="240"/>
      <c r="M16" s="240"/>
      <c r="N16" s="240"/>
      <c r="O16" s="127"/>
    </row>
    <row r="17" spans="1:19" s="130" customFormat="1" ht="9" customHeight="1" x14ac:dyDescent="0.15">
      <c r="A17" s="127"/>
      <c r="B17" s="127"/>
      <c r="C17" s="166"/>
      <c r="D17" s="158"/>
      <c r="E17" s="158"/>
      <c r="F17" s="158"/>
      <c r="G17" s="158"/>
      <c r="H17" s="158"/>
      <c r="I17" s="157"/>
      <c r="J17" s="157"/>
      <c r="K17" s="157"/>
      <c r="L17" s="117"/>
      <c r="M17" s="161"/>
      <c r="N17" s="157"/>
      <c r="O17" s="127"/>
    </row>
    <row r="18" spans="1:19" s="130" customFormat="1" ht="13" customHeight="1" x14ac:dyDescent="0.15">
      <c r="A18" s="127"/>
      <c r="B18" s="127"/>
      <c r="C18" s="256" t="s">
        <v>609</v>
      </c>
      <c r="D18" s="256"/>
      <c r="E18" s="256"/>
      <c r="F18" s="256"/>
      <c r="G18" s="256"/>
      <c r="H18" s="256"/>
      <c r="I18" s="256"/>
      <c r="J18" s="256"/>
      <c r="K18" s="256"/>
      <c r="L18" s="256"/>
      <c r="M18" s="256"/>
      <c r="N18" s="256"/>
      <c r="O18" s="127"/>
    </row>
    <row r="19" spans="1:19" s="130" customFormat="1" ht="3" customHeight="1" thickBot="1" x14ac:dyDescent="0.2">
      <c r="A19" s="127"/>
      <c r="B19" s="127"/>
      <c r="C19" s="225"/>
      <c r="D19" s="225"/>
      <c r="E19" s="225"/>
      <c r="F19" s="225"/>
      <c r="G19" s="225"/>
      <c r="H19" s="225"/>
      <c r="I19" s="225"/>
      <c r="J19" s="225"/>
      <c r="K19" s="225"/>
      <c r="L19" s="225"/>
      <c r="M19" s="225"/>
      <c r="N19" s="225"/>
      <c r="O19" s="127"/>
    </row>
    <row r="20" spans="1:19" s="126" customFormat="1" ht="104.25" customHeight="1" thickBot="1" x14ac:dyDescent="0.25">
      <c r="A20" s="125"/>
      <c r="B20" s="219"/>
      <c r="C20" s="257" t="s">
        <v>12</v>
      </c>
      <c r="D20" s="258"/>
      <c r="E20" s="258"/>
      <c r="F20" s="258"/>
      <c r="G20" s="258"/>
      <c r="H20" s="258"/>
      <c r="I20" s="258"/>
      <c r="J20" s="258"/>
      <c r="K20" s="258"/>
      <c r="L20" s="258"/>
      <c r="M20" s="258"/>
      <c r="N20" s="259"/>
      <c r="O20" s="14"/>
    </row>
    <row r="21" spans="1:19" s="130" customFormat="1" ht="16" customHeight="1" x14ac:dyDescent="0.15">
      <c r="A21" s="127"/>
      <c r="B21" s="127"/>
      <c r="C21" s="221" t="s">
        <v>610</v>
      </c>
      <c r="D21" s="158"/>
      <c r="E21" s="158"/>
      <c r="F21" s="158"/>
      <c r="G21" s="158"/>
      <c r="H21" s="158"/>
      <c r="I21" s="157"/>
      <c r="J21" s="157"/>
      <c r="K21" s="157"/>
      <c r="L21" s="117"/>
      <c r="M21" s="161"/>
      <c r="N21" s="187" t="s">
        <v>487</v>
      </c>
      <c r="O21" s="127"/>
    </row>
    <row r="22" spans="1:19" s="130" customFormat="1" ht="13" customHeight="1" x14ac:dyDescent="0.15">
      <c r="A22" s="127"/>
      <c r="B22" s="127"/>
      <c r="C22" s="261" t="s">
        <v>619</v>
      </c>
      <c r="D22" s="261"/>
      <c r="E22" s="261"/>
      <c r="F22" s="261"/>
      <c r="G22" s="261"/>
      <c r="H22" s="261"/>
      <c r="I22" s="261"/>
      <c r="J22" s="261"/>
      <c r="K22" s="157"/>
      <c r="L22" s="170" t="s">
        <v>486</v>
      </c>
      <c r="M22" s="161"/>
      <c r="N22" s="107" t="s">
        <v>442</v>
      </c>
      <c r="O22" s="127"/>
    </row>
    <row r="23" spans="1:19" s="130" customFormat="1" ht="3" customHeight="1" x14ac:dyDescent="0.15">
      <c r="A23" s="127"/>
      <c r="B23" s="127"/>
      <c r="C23" s="127"/>
      <c r="D23" s="158"/>
      <c r="E23" s="158"/>
      <c r="F23" s="158"/>
      <c r="G23" s="158"/>
      <c r="H23" s="158"/>
      <c r="I23" s="157"/>
      <c r="J23" s="160"/>
      <c r="K23" s="157"/>
      <c r="L23" s="117"/>
      <c r="M23" s="161"/>
      <c r="N23" s="157"/>
      <c r="O23" s="127"/>
    </row>
    <row r="24" spans="1:19" s="130" customFormat="1" ht="13" customHeight="1" x14ac:dyDescent="0.15">
      <c r="A24" s="127"/>
      <c r="B24" s="127"/>
      <c r="C24" s="261" t="s">
        <v>620</v>
      </c>
      <c r="D24" s="261"/>
      <c r="E24" s="261"/>
      <c r="F24" s="261"/>
      <c r="G24" s="261"/>
      <c r="H24" s="261"/>
      <c r="I24" s="261"/>
      <c r="J24" s="261"/>
      <c r="K24" s="157"/>
      <c r="L24" s="170" t="s">
        <v>486</v>
      </c>
      <c r="M24" s="161"/>
      <c r="N24" s="107" t="s">
        <v>442</v>
      </c>
      <c r="O24" s="127"/>
    </row>
    <row r="25" spans="1:19" s="1" customFormat="1" ht="9" customHeight="1" x14ac:dyDescent="0.2">
      <c r="A25" s="2"/>
      <c r="B25" s="2"/>
      <c r="C25" s="2"/>
      <c r="D25" s="174"/>
      <c r="E25" s="174"/>
      <c r="F25" s="174"/>
      <c r="G25" s="174"/>
      <c r="H25" s="174"/>
      <c r="I25" s="173"/>
      <c r="J25" s="173"/>
      <c r="K25" s="173"/>
      <c r="L25" s="117"/>
      <c r="M25" s="163"/>
      <c r="N25" s="173"/>
      <c r="O25" s="2"/>
    </row>
    <row r="26" spans="1:19" s="1" customFormat="1" ht="3" customHeight="1" x14ac:dyDescent="0.2">
      <c r="A26" s="2"/>
      <c r="B26" s="178"/>
      <c r="C26" s="178"/>
      <c r="D26" s="179"/>
      <c r="E26" s="179"/>
      <c r="F26" s="179"/>
      <c r="G26" s="179"/>
      <c r="H26" s="179"/>
      <c r="I26" s="180"/>
      <c r="J26" s="180"/>
      <c r="K26" s="180"/>
      <c r="L26" s="181"/>
      <c r="M26" s="182"/>
      <c r="N26" s="180"/>
      <c r="O26" s="2"/>
    </row>
    <row r="27" spans="1:19" s="1" customFormat="1" ht="9" customHeight="1" x14ac:dyDescent="0.2">
      <c r="A27" s="2"/>
      <c r="B27" s="2"/>
      <c r="C27" s="2"/>
      <c r="D27" s="174"/>
      <c r="E27" s="174"/>
      <c r="F27" s="174"/>
      <c r="G27" s="174"/>
      <c r="H27" s="174"/>
      <c r="I27" s="173"/>
      <c r="J27" s="173"/>
      <c r="K27" s="173"/>
      <c r="L27" s="117"/>
      <c r="M27" s="163"/>
      <c r="N27" s="173"/>
      <c r="O27" s="2"/>
    </row>
    <row r="28" spans="1:19" s="1" customFormat="1" ht="15" customHeight="1" x14ac:dyDescent="0.2">
      <c r="A28" s="2"/>
      <c r="B28" s="242" t="s">
        <v>456</v>
      </c>
      <c r="C28" s="243"/>
      <c r="D28" s="243"/>
      <c r="E28" s="243"/>
      <c r="F28" s="243"/>
      <c r="G28" s="243"/>
      <c r="H28" s="243"/>
      <c r="I28" s="243"/>
      <c r="J28" s="244"/>
      <c r="K28" s="173"/>
      <c r="L28" s="39" t="s">
        <v>203</v>
      </c>
      <c r="M28" s="163"/>
      <c r="N28" s="176" t="str">
        <f>VLOOKUP(Q28,'Basic data'!E4:F8,2,FALSE)</f>
        <v>Good</v>
      </c>
      <c r="O28" s="2"/>
      <c r="Q28" s="40">
        <f>MIN(VLOOKUP(N44,'Basic data'!D4:E8,2,FALSE),VLOOKUP(N46,'Basic data'!D4:E8,2,FALSE))</f>
        <v>3</v>
      </c>
      <c r="R28" s="1" t="s">
        <v>453</v>
      </c>
      <c r="S28" s="220"/>
    </row>
    <row r="29" spans="1:19" s="130" customFormat="1" ht="3" customHeight="1" x14ac:dyDescent="0.15">
      <c r="A29" s="127"/>
      <c r="B29" s="127"/>
      <c r="C29" s="127"/>
      <c r="D29" s="158"/>
      <c r="E29" s="158"/>
      <c r="F29" s="158"/>
      <c r="G29" s="158"/>
      <c r="H29" s="158"/>
      <c r="I29" s="157"/>
      <c r="J29" s="157"/>
      <c r="K29" s="157"/>
      <c r="L29" s="117"/>
      <c r="M29" s="163"/>
      <c r="N29" s="157"/>
      <c r="O29" s="127"/>
    </row>
    <row r="30" spans="1:19" s="162" customFormat="1" ht="39" customHeight="1" x14ac:dyDescent="0.15">
      <c r="A30" s="167"/>
      <c r="B30" s="169"/>
      <c r="C30" s="260" t="s">
        <v>469</v>
      </c>
      <c r="D30" s="260"/>
      <c r="E30" s="260"/>
      <c r="F30" s="260"/>
      <c r="G30" s="260"/>
      <c r="H30" s="260"/>
      <c r="I30" s="260"/>
      <c r="J30" s="260"/>
      <c r="K30" s="260"/>
      <c r="L30" s="260"/>
      <c r="M30" s="260"/>
      <c r="N30" s="260"/>
      <c r="O30" s="167"/>
    </row>
    <row r="31" spans="1:19" s="130" customFormat="1" ht="3" customHeight="1" x14ac:dyDescent="0.15">
      <c r="A31" s="127"/>
      <c r="B31" s="127"/>
      <c r="C31" s="127"/>
      <c r="D31" s="158"/>
      <c r="E31" s="158"/>
      <c r="F31" s="158"/>
      <c r="G31" s="158"/>
      <c r="H31" s="158"/>
      <c r="I31" s="157"/>
      <c r="J31" s="157"/>
      <c r="K31" s="157"/>
      <c r="L31" s="117"/>
      <c r="M31" s="163"/>
      <c r="N31" s="157"/>
      <c r="O31" s="127"/>
    </row>
    <row r="32" spans="1:19" s="130" customFormat="1" ht="13" customHeight="1" x14ac:dyDescent="0.15">
      <c r="A32" s="127"/>
      <c r="B32" s="168"/>
      <c r="C32" s="165" t="s">
        <v>450</v>
      </c>
      <c r="D32" s="158"/>
      <c r="E32" s="158"/>
      <c r="F32" s="158"/>
      <c r="G32" s="158"/>
      <c r="H32" s="158"/>
      <c r="I32" s="157"/>
      <c r="J32" s="157"/>
      <c r="K32" s="157"/>
      <c r="L32" s="117"/>
      <c r="M32" s="163"/>
      <c r="N32" s="157"/>
      <c r="O32" s="127"/>
    </row>
    <row r="33" spans="1:15" s="130" customFormat="1" ht="13" customHeight="1" x14ac:dyDescent="0.15">
      <c r="A33" s="127"/>
      <c r="B33" s="127"/>
      <c r="C33" s="223" t="s">
        <v>547</v>
      </c>
      <c r="D33" s="255" t="s">
        <v>570</v>
      </c>
      <c r="E33" s="255"/>
      <c r="F33" s="255"/>
      <c r="G33" s="255"/>
      <c r="H33" s="255"/>
      <c r="I33" s="255"/>
      <c r="J33" s="255"/>
      <c r="K33" s="255"/>
      <c r="L33" s="255"/>
      <c r="M33" s="255"/>
      <c r="N33" s="255"/>
      <c r="O33" s="127"/>
    </row>
    <row r="34" spans="1:15" s="130" customFormat="1" ht="13" customHeight="1" x14ac:dyDescent="0.15">
      <c r="A34" s="127"/>
      <c r="B34" s="127"/>
      <c r="C34" s="223" t="s">
        <v>547</v>
      </c>
      <c r="D34" s="255" t="s">
        <v>571</v>
      </c>
      <c r="E34" s="255"/>
      <c r="F34" s="255"/>
      <c r="G34" s="255"/>
      <c r="H34" s="255"/>
      <c r="I34" s="255"/>
      <c r="J34" s="255"/>
      <c r="K34" s="255"/>
      <c r="L34" s="255"/>
      <c r="M34" s="255"/>
      <c r="N34" s="255"/>
      <c r="O34" s="127"/>
    </row>
    <row r="35" spans="1:15" s="130" customFormat="1" ht="13" customHeight="1" x14ac:dyDescent="0.15">
      <c r="A35" s="127"/>
      <c r="B35" s="127"/>
      <c r="C35" s="223" t="s">
        <v>547</v>
      </c>
      <c r="D35" s="255" t="s">
        <v>572</v>
      </c>
      <c r="E35" s="255"/>
      <c r="F35" s="255"/>
      <c r="G35" s="255"/>
      <c r="H35" s="255"/>
      <c r="I35" s="255"/>
      <c r="J35" s="255"/>
      <c r="K35" s="255"/>
      <c r="L35" s="255"/>
      <c r="M35" s="255"/>
      <c r="N35" s="255"/>
      <c r="O35" s="127"/>
    </row>
    <row r="36" spans="1:15" s="130" customFormat="1" ht="13" customHeight="1" x14ac:dyDescent="0.15">
      <c r="A36" s="127"/>
      <c r="B36" s="127"/>
      <c r="C36" s="223" t="s">
        <v>547</v>
      </c>
      <c r="D36" s="255" t="s">
        <v>573</v>
      </c>
      <c r="E36" s="255"/>
      <c r="F36" s="255"/>
      <c r="G36" s="255"/>
      <c r="H36" s="255"/>
      <c r="I36" s="255"/>
      <c r="J36" s="255"/>
      <c r="K36" s="255"/>
      <c r="L36" s="255"/>
      <c r="M36" s="255"/>
      <c r="N36" s="255"/>
      <c r="O36" s="127"/>
    </row>
    <row r="37" spans="1:15" s="130" customFormat="1" ht="13" customHeight="1" x14ac:dyDescent="0.15">
      <c r="A37" s="127"/>
      <c r="B37" s="127"/>
      <c r="C37" s="223" t="s">
        <v>547</v>
      </c>
      <c r="D37" s="255" t="s">
        <v>574</v>
      </c>
      <c r="E37" s="255"/>
      <c r="F37" s="255"/>
      <c r="G37" s="255"/>
      <c r="H37" s="255"/>
      <c r="I37" s="255"/>
      <c r="J37" s="255"/>
      <c r="K37" s="255"/>
      <c r="L37" s="255"/>
      <c r="M37" s="255"/>
      <c r="N37" s="255"/>
      <c r="O37" s="127"/>
    </row>
    <row r="38" spans="1:15" s="130" customFormat="1" ht="13" customHeight="1" x14ac:dyDescent="0.15">
      <c r="A38" s="127"/>
      <c r="B38" s="127"/>
      <c r="C38" s="223" t="s">
        <v>547</v>
      </c>
      <c r="D38" s="255" t="s">
        <v>575</v>
      </c>
      <c r="E38" s="255"/>
      <c r="F38" s="255"/>
      <c r="G38" s="255"/>
      <c r="H38" s="255"/>
      <c r="I38" s="255"/>
      <c r="J38" s="255"/>
      <c r="K38" s="255"/>
      <c r="L38" s="255"/>
      <c r="M38" s="255"/>
      <c r="N38" s="255"/>
      <c r="O38" s="127"/>
    </row>
    <row r="39" spans="1:15" s="130" customFormat="1" ht="9" customHeight="1" x14ac:dyDescent="0.15">
      <c r="A39" s="127"/>
      <c r="B39" s="127"/>
      <c r="C39" s="166"/>
      <c r="D39" s="158"/>
      <c r="E39" s="158"/>
      <c r="F39" s="158"/>
      <c r="G39" s="158"/>
      <c r="H39" s="158"/>
      <c r="I39" s="157"/>
      <c r="J39" s="157"/>
      <c r="K39" s="157"/>
      <c r="L39" s="117"/>
      <c r="M39" s="163"/>
      <c r="N39" s="157"/>
      <c r="O39" s="127"/>
    </row>
    <row r="40" spans="1:15" s="130" customFormat="1" ht="13" customHeight="1" x14ac:dyDescent="0.15">
      <c r="A40" s="127"/>
      <c r="B40" s="127"/>
      <c r="C40" s="256" t="s">
        <v>611</v>
      </c>
      <c r="D40" s="256"/>
      <c r="E40" s="256"/>
      <c r="F40" s="256"/>
      <c r="G40" s="256"/>
      <c r="H40" s="256"/>
      <c r="I40" s="256"/>
      <c r="J40" s="256"/>
      <c r="K40" s="256"/>
      <c r="L40" s="256"/>
      <c r="M40" s="256"/>
      <c r="N40" s="256"/>
      <c r="O40" s="127"/>
    </row>
    <row r="41" spans="1:15" s="130" customFormat="1" ht="3" customHeight="1" thickBot="1" x14ac:dyDescent="0.2">
      <c r="A41" s="127"/>
      <c r="B41" s="127"/>
      <c r="C41" s="225"/>
      <c r="D41" s="225"/>
      <c r="E41" s="225"/>
      <c r="F41" s="225"/>
      <c r="G41" s="225"/>
      <c r="H41" s="225"/>
      <c r="I41" s="225"/>
      <c r="J41" s="225"/>
      <c r="K41" s="225"/>
      <c r="L41" s="225"/>
      <c r="M41" s="225"/>
      <c r="N41" s="225"/>
      <c r="O41" s="127"/>
    </row>
    <row r="42" spans="1:15" s="126" customFormat="1" ht="104.25" customHeight="1" thickBot="1" x14ac:dyDescent="0.25">
      <c r="A42" s="125"/>
      <c r="B42" s="219"/>
      <c r="C42" s="257" t="s">
        <v>12</v>
      </c>
      <c r="D42" s="258"/>
      <c r="E42" s="258"/>
      <c r="F42" s="258"/>
      <c r="G42" s="258"/>
      <c r="H42" s="258"/>
      <c r="I42" s="258"/>
      <c r="J42" s="258"/>
      <c r="K42" s="258"/>
      <c r="L42" s="258"/>
      <c r="M42" s="258"/>
      <c r="N42" s="259"/>
      <c r="O42" s="14"/>
    </row>
    <row r="43" spans="1:15" s="130" customFormat="1" ht="16" customHeight="1" x14ac:dyDescent="0.15">
      <c r="A43" s="127"/>
      <c r="B43" s="127"/>
      <c r="C43" s="221" t="s">
        <v>610</v>
      </c>
      <c r="D43" s="158"/>
      <c r="E43" s="158"/>
      <c r="F43" s="158"/>
      <c r="G43" s="158"/>
      <c r="H43" s="158"/>
      <c r="I43" s="157"/>
      <c r="J43" s="157"/>
      <c r="K43" s="157"/>
      <c r="L43" s="117"/>
      <c r="M43" s="163"/>
      <c r="N43" s="187" t="s">
        <v>487</v>
      </c>
      <c r="O43" s="127"/>
    </row>
    <row r="44" spans="1:15" s="130" customFormat="1" ht="13" customHeight="1" x14ac:dyDescent="0.15">
      <c r="A44" s="127"/>
      <c r="B44" s="127"/>
      <c r="C44" s="261" t="s">
        <v>621</v>
      </c>
      <c r="D44" s="261"/>
      <c r="E44" s="261"/>
      <c r="F44" s="261"/>
      <c r="G44" s="261"/>
      <c r="H44" s="261"/>
      <c r="I44" s="261"/>
      <c r="J44" s="261"/>
      <c r="K44" s="157"/>
      <c r="L44" s="170" t="s">
        <v>486</v>
      </c>
      <c r="M44" s="163"/>
      <c r="N44" s="107" t="s">
        <v>442</v>
      </c>
      <c r="O44" s="127"/>
    </row>
    <row r="45" spans="1:15" s="130" customFormat="1" ht="3" customHeight="1" x14ac:dyDescent="0.15">
      <c r="A45" s="127"/>
      <c r="B45" s="127"/>
      <c r="C45" s="127"/>
      <c r="D45" s="158"/>
      <c r="E45" s="158"/>
      <c r="F45" s="158"/>
      <c r="G45" s="158"/>
      <c r="H45" s="158"/>
      <c r="I45" s="157"/>
      <c r="J45" s="160"/>
      <c r="K45" s="157"/>
      <c r="L45" s="117"/>
      <c r="M45" s="163"/>
      <c r="N45" s="157"/>
      <c r="O45" s="127"/>
    </row>
    <row r="46" spans="1:15" s="130" customFormat="1" ht="13" customHeight="1" x14ac:dyDescent="0.15">
      <c r="A46" s="127"/>
      <c r="B46" s="127"/>
      <c r="C46" s="261" t="s">
        <v>622</v>
      </c>
      <c r="D46" s="261"/>
      <c r="E46" s="261"/>
      <c r="F46" s="261"/>
      <c r="G46" s="261"/>
      <c r="H46" s="261"/>
      <c r="I46" s="261"/>
      <c r="J46" s="261"/>
      <c r="K46" s="157"/>
      <c r="L46" s="170" t="s">
        <v>486</v>
      </c>
      <c r="M46" s="163"/>
      <c r="N46" s="107" t="s">
        <v>442</v>
      </c>
      <c r="O46" s="127"/>
    </row>
    <row r="47" spans="1:15" s="1" customFormat="1" ht="9" customHeight="1" x14ac:dyDescent="0.2">
      <c r="A47" s="2"/>
      <c r="B47" s="2"/>
      <c r="C47" s="2"/>
      <c r="D47" s="174"/>
      <c r="E47" s="174"/>
      <c r="F47" s="174"/>
      <c r="G47" s="174"/>
      <c r="H47" s="174"/>
      <c r="I47" s="173"/>
      <c r="J47" s="173"/>
      <c r="K47" s="173"/>
      <c r="L47" s="117"/>
      <c r="M47" s="163"/>
      <c r="N47" s="173"/>
      <c r="O47" s="2"/>
    </row>
    <row r="48" spans="1:15" s="1" customFormat="1" ht="3" customHeight="1" x14ac:dyDescent="0.2">
      <c r="A48" s="2"/>
      <c r="B48" s="178"/>
      <c r="C48" s="178"/>
      <c r="D48" s="179"/>
      <c r="E48" s="179"/>
      <c r="F48" s="179"/>
      <c r="G48" s="179"/>
      <c r="H48" s="179"/>
      <c r="I48" s="180"/>
      <c r="J48" s="180"/>
      <c r="K48" s="180"/>
      <c r="L48" s="181"/>
      <c r="M48" s="182"/>
      <c r="N48" s="180"/>
      <c r="O48" s="2"/>
    </row>
    <row r="49" spans="1:18" s="1" customFormat="1" ht="9" customHeight="1" x14ac:dyDescent="0.2">
      <c r="A49" s="2"/>
      <c r="B49" s="2"/>
      <c r="C49" s="2"/>
      <c r="D49" s="174"/>
      <c r="E49" s="174"/>
      <c r="F49" s="174"/>
      <c r="G49" s="174"/>
      <c r="H49" s="174"/>
      <c r="I49" s="173"/>
      <c r="J49" s="173"/>
      <c r="K49" s="173"/>
      <c r="L49" s="117"/>
      <c r="M49" s="163"/>
      <c r="N49" s="173"/>
      <c r="O49" s="2"/>
    </row>
    <row r="50" spans="1:18" s="1" customFormat="1" ht="15" customHeight="1" x14ac:dyDescent="0.2">
      <c r="A50" s="2"/>
      <c r="B50" s="242" t="s">
        <v>457</v>
      </c>
      <c r="C50" s="243"/>
      <c r="D50" s="243"/>
      <c r="E50" s="243"/>
      <c r="F50" s="243"/>
      <c r="G50" s="243"/>
      <c r="H50" s="243"/>
      <c r="I50" s="243"/>
      <c r="J50" s="244"/>
      <c r="K50" s="173"/>
      <c r="L50" s="39" t="s">
        <v>203</v>
      </c>
      <c r="M50" s="163"/>
      <c r="N50" s="176" t="str">
        <f>VLOOKUP(Q50,'Basic data'!E4:F8,2,FALSE)</f>
        <v>Good</v>
      </c>
      <c r="O50" s="2"/>
      <c r="Q50" s="40">
        <f>MIN(VLOOKUP(N68,'Basic data'!D4:E8,2,FALSE),VLOOKUP(N70,'Basic data'!D4:E8,2,FALSE))</f>
        <v>3</v>
      </c>
      <c r="R50" s="1" t="s">
        <v>454</v>
      </c>
    </row>
    <row r="51" spans="1:18" s="130" customFormat="1" ht="3" customHeight="1" x14ac:dyDescent="0.15">
      <c r="A51" s="127"/>
      <c r="B51" s="127"/>
      <c r="C51" s="127"/>
      <c r="D51" s="158"/>
      <c r="E51" s="158"/>
      <c r="F51" s="158"/>
      <c r="G51" s="158"/>
      <c r="H51" s="158"/>
      <c r="I51" s="157"/>
      <c r="J51" s="157"/>
      <c r="K51" s="157"/>
      <c r="L51" s="117"/>
      <c r="M51" s="163"/>
      <c r="N51" s="157"/>
      <c r="O51" s="127"/>
    </row>
    <row r="52" spans="1:18" s="162" customFormat="1" ht="25.75" customHeight="1" x14ac:dyDescent="0.15">
      <c r="A52" s="167"/>
      <c r="B52" s="169"/>
      <c r="C52" s="260" t="s">
        <v>470</v>
      </c>
      <c r="D52" s="260"/>
      <c r="E52" s="260"/>
      <c r="F52" s="260"/>
      <c r="G52" s="260"/>
      <c r="H52" s="260"/>
      <c r="I52" s="260"/>
      <c r="J52" s="260"/>
      <c r="K52" s="260"/>
      <c r="L52" s="260"/>
      <c r="M52" s="260"/>
      <c r="N52" s="260"/>
      <c r="O52" s="167"/>
    </row>
    <row r="53" spans="1:18" s="130" customFormat="1" ht="3" customHeight="1" x14ac:dyDescent="0.15">
      <c r="A53" s="127"/>
      <c r="B53" s="127"/>
      <c r="C53" s="127"/>
      <c r="D53" s="158"/>
      <c r="E53" s="158"/>
      <c r="F53" s="158"/>
      <c r="G53" s="158"/>
      <c r="H53" s="158"/>
      <c r="I53" s="157"/>
      <c r="J53" s="157"/>
      <c r="K53" s="157"/>
      <c r="L53" s="117"/>
      <c r="M53" s="163"/>
      <c r="N53" s="157"/>
      <c r="O53" s="127"/>
    </row>
    <row r="54" spans="1:18" s="130" customFormat="1" ht="13" customHeight="1" x14ac:dyDescent="0.15">
      <c r="A54" s="127"/>
      <c r="B54" s="168"/>
      <c r="C54" s="165" t="s">
        <v>450</v>
      </c>
      <c r="D54" s="158"/>
      <c r="E54" s="158"/>
      <c r="F54" s="158"/>
      <c r="G54" s="158"/>
      <c r="H54" s="158"/>
      <c r="I54" s="157"/>
      <c r="J54" s="157"/>
      <c r="K54" s="157"/>
      <c r="L54" s="117"/>
      <c r="M54" s="163"/>
      <c r="N54" s="157"/>
      <c r="O54" s="127"/>
    </row>
    <row r="55" spans="1:18" s="130" customFormat="1" ht="13" customHeight="1" x14ac:dyDescent="0.15">
      <c r="A55" s="127"/>
      <c r="B55" s="168"/>
      <c r="C55" s="199" t="s">
        <v>494</v>
      </c>
      <c r="D55" s="158"/>
      <c r="E55" s="158"/>
      <c r="F55" s="158"/>
      <c r="G55" s="158"/>
      <c r="H55" s="158"/>
      <c r="I55" s="195"/>
      <c r="J55" s="195"/>
      <c r="K55" s="195"/>
      <c r="L55" s="117"/>
      <c r="M55" s="196"/>
      <c r="N55" s="195"/>
      <c r="O55" s="127"/>
    </row>
    <row r="56" spans="1:18" s="130" customFormat="1" ht="13" customHeight="1" x14ac:dyDescent="0.15">
      <c r="A56" s="127"/>
      <c r="B56" s="127"/>
      <c r="C56" s="223" t="s">
        <v>547</v>
      </c>
      <c r="D56" s="255" t="s">
        <v>576</v>
      </c>
      <c r="E56" s="255"/>
      <c r="F56" s="255"/>
      <c r="G56" s="255"/>
      <c r="H56" s="255"/>
      <c r="I56" s="255"/>
      <c r="J56" s="255"/>
      <c r="K56" s="255"/>
      <c r="L56" s="255"/>
      <c r="M56" s="255"/>
      <c r="N56" s="255"/>
      <c r="O56" s="127"/>
    </row>
    <row r="57" spans="1:18" s="130" customFormat="1" ht="13" customHeight="1" x14ac:dyDescent="0.15">
      <c r="A57" s="127"/>
      <c r="B57" s="127"/>
      <c r="C57" s="223" t="s">
        <v>547</v>
      </c>
      <c r="D57" s="255" t="s">
        <v>577</v>
      </c>
      <c r="E57" s="255"/>
      <c r="F57" s="255"/>
      <c r="G57" s="255"/>
      <c r="H57" s="255"/>
      <c r="I57" s="255"/>
      <c r="J57" s="255"/>
      <c r="K57" s="255"/>
      <c r="L57" s="255"/>
      <c r="M57" s="255"/>
      <c r="N57" s="255"/>
      <c r="O57" s="127"/>
    </row>
    <row r="58" spans="1:18" s="130" customFormat="1" ht="13" customHeight="1" x14ac:dyDescent="0.15">
      <c r="A58" s="127"/>
      <c r="B58" s="127"/>
      <c r="C58" s="199" t="s">
        <v>495</v>
      </c>
      <c r="D58" s="158"/>
      <c r="E58" s="158"/>
      <c r="F58" s="158"/>
      <c r="G58" s="158"/>
      <c r="H58" s="158"/>
      <c r="I58" s="195"/>
      <c r="J58" s="195"/>
      <c r="K58" s="195"/>
      <c r="L58" s="117"/>
      <c r="M58" s="196"/>
      <c r="N58" s="195"/>
      <c r="O58" s="127"/>
    </row>
    <row r="59" spans="1:18" s="130" customFormat="1" ht="13" customHeight="1" x14ac:dyDescent="0.15">
      <c r="A59" s="127"/>
      <c r="B59" s="127"/>
      <c r="C59" s="223" t="s">
        <v>547</v>
      </c>
      <c r="D59" s="255" t="s">
        <v>578</v>
      </c>
      <c r="E59" s="255"/>
      <c r="F59" s="255"/>
      <c r="G59" s="255"/>
      <c r="H59" s="255"/>
      <c r="I59" s="255"/>
      <c r="J59" s="255"/>
      <c r="K59" s="255"/>
      <c r="L59" s="255"/>
      <c r="M59" s="255"/>
      <c r="N59" s="255"/>
      <c r="O59" s="127"/>
    </row>
    <row r="60" spans="1:18" s="130" customFormat="1" ht="13" customHeight="1" x14ac:dyDescent="0.15">
      <c r="A60" s="127"/>
      <c r="B60" s="127"/>
      <c r="C60" s="223" t="s">
        <v>547</v>
      </c>
      <c r="D60" s="255" t="s">
        <v>579</v>
      </c>
      <c r="E60" s="255"/>
      <c r="F60" s="255"/>
      <c r="G60" s="255"/>
      <c r="H60" s="255"/>
      <c r="I60" s="255"/>
      <c r="J60" s="255"/>
      <c r="K60" s="255"/>
      <c r="L60" s="255"/>
      <c r="M60" s="255"/>
      <c r="N60" s="255"/>
      <c r="O60" s="127"/>
    </row>
    <row r="61" spans="1:18" s="130" customFormat="1" ht="13" customHeight="1" x14ac:dyDescent="0.15">
      <c r="A61" s="127"/>
      <c r="B61" s="127"/>
      <c r="C61" s="223" t="s">
        <v>547</v>
      </c>
      <c r="D61" s="255" t="s">
        <v>580</v>
      </c>
      <c r="E61" s="255"/>
      <c r="F61" s="255"/>
      <c r="G61" s="255"/>
      <c r="H61" s="255"/>
      <c r="I61" s="255"/>
      <c r="J61" s="255"/>
      <c r="K61" s="255"/>
      <c r="L61" s="255"/>
      <c r="M61" s="255"/>
      <c r="N61" s="255"/>
      <c r="O61" s="127"/>
    </row>
    <row r="62" spans="1:18" s="130" customFormat="1" ht="13" customHeight="1" x14ac:dyDescent="0.15">
      <c r="A62" s="127"/>
      <c r="B62" s="127"/>
      <c r="C62" s="223" t="s">
        <v>547</v>
      </c>
      <c r="D62" s="255" t="s">
        <v>581</v>
      </c>
      <c r="E62" s="255"/>
      <c r="F62" s="255"/>
      <c r="G62" s="255"/>
      <c r="H62" s="255"/>
      <c r="I62" s="255"/>
      <c r="J62" s="255"/>
      <c r="K62" s="255"/>
      <c r="L62" s="255"/>
      <c r="M62" s="255"/>
      <c r="N62" s="255"/>
      <c r="O62" s="127"/>
    </row>
    <row r="63" spans="1:18" s="130" customFormat="1" ht="9" customHeight="1" x14ac:dyDescent="0.15">
      <c r="A63" s="127"/>
      <c r="B63" s="127"/>
      <c r="C63" s="166"/>
      <c r="D63" s="158"/>
      <c r="E63" s="158"/>
      <c r="F63" s="158"/>
      <c r="G63" s="158"/>
      <c r="H63" s="158"/>
      <c r="I63" s="157"/>
      <c r="J63" s="157"/>
      <c r="K63" s="157"/>
      <c r="L63" s="117"/>
      <c r="M63" s="163"/>
      <c r="N63" s="157"/>
      <c r="O63" s="127"/>
    </row>
    <row r="64" spans="1:18" s="130" customFormat="1" ht="13" customHeight="1" x14ac:dyDescent="0.15">
      <c r="A64" s="127"/>
      <c r="B64" s="127"/>
      <c r="C64" s="256" t="s">
        <v>612</v>
      </c>
      <c r="D64" s="256"/>
      <c r="E64" s="256"/>
      <c r="F64" s="256"/>
      <c r="G64" s="256"/>
      <c r="H64" s="256"/>
      <c r="I64" s="256"/>
      <c r="J64" s="256"/>
      <c r="K64" s="256"/>
      <c r="L64" s="256"/>
      <c r="M64" s="256"/>
      <c r="N64" s="256"/>
      <c r="O64" s="127"/>
    </row>
    <row r="65" spans="1:19" s="130" customFormat="1" ht="3" customHeight="1" thickBot="1" x14ac:dyDescent="0.2">
      <c r="A65" s="127"/>
      <c r="B65" s="127"/>
      <c r="C65" s="225"/>
      <c r="D65" s="225"/>
      <c r="E65" s="225"/>
      <c r="F65" s="225"/>
      <c r="G65" s="225"/>
      <c r="H65" s="225"/>
      <c r="I65" s="225"/>
      <c r="J65" s="225"/>
      <c r="K65" s="225"/>
      <c r="L65" s="225"/>
      <c r="M65" s="225"/>
      <c r="N65" s="225"/>
      <c r="O65" s="127"/>
    </row>
    <row r="66" spans="1:19" s="126" customFormat="1" ht="104.25" customHeight="1" thickBot="1" x14ac:dyDescent="0.25">
      <c r="A66" s="125"/>
      <c r="B66" s="219"/>
      <c r="C66" s="257" t="s">
        <v>12</v>
      </c>
      <c r="D66" s="258"/>
      <c r="E66" s="258"/>
      <c r="F66" s="258"/>
      <c r="G66" s="258"/>
      <c r="H66" s="258"/>
      <c r="I66" s="258"/>
      <c r="J66" s="258"/>
      <c r="K66" s="258"/>
      <c r="L66" s="258"/>
      <c r="M66" s="258"/>
      <c r="N66" s="259"/>
      <c r="O66" s="14"/>
    </row>
    <row r="67" spans="1:19" s="130" customFormat="1" ht="16" customHeight="1" x14ac:dyDescent="0.15">
      <c r="A67" s="127"/>
      <c r="B67" s="127"/>
      <c r="C67" s="221" t="s">
        <v>610</v>
      </c>
      <c r="D67" s="158"/>
      <c r="E67" s="158"/>
      <c r="F67" s="158"/>
      <c r="G67" s="158"/>
      <c r="H67" s="158"/>
      <c r="I67" s="157"/>
      <c r="J67" s="157"/>
      <c r="K67" s="157"/>
      <c r="L67" s="117"/>
      <c r="M67" s="163"/>
      <c r="N67" s="187" t="s">
        <v>487</v>
      </c>
      <c r="O67" s="127"/>
    </row>
    <row r="68" spans="1:19" s="130" customFormat="1" ht="13" customHeight="1" x14ac:dyDescent="0.15">
      <c r="A68" s="127"/>
      <c r="B68" s="127"/>
      <c r="C68" s="261" t="s">
        <v>623</v>
      </c>
      <c r="D68" s="261"/>
      <c r="E68" s="261"/>
      <c r="F68" s="261"/>
      <c r="G68" s="261"/>
      <c r="H68" s="261"/>
      <c r="I68" s="261"/>
      <c r="J68" s="261"/>
      <c r="K68" s="157"/>
      <c r="L68" s="170" t="s">
        <v>486</v>
      </c>
      <c r="M68" s="163"/>
      <c r="N68" s="107" t="s">
        <v>442</v>
      </c>
      <c r="O68" s="127"/>
    </row>
    <row r="69" spans="1:19" s="130" customFormat="1" ht="3" customHeight="1" x14ac:dyDescent="0.15">
      <c r="A69" s="127"/>
      <c r="B69" s="127"/>
      <c r="C69" s="127"/>
      <c r="D69" s="158"/>
      <c r="E69" s="158"/>
      <c r="F69" s="158"/>
      <c r="G69" s="158"/>
      <c r="H69" s="158"/>
      <c r="I69" s="157"/>
      <c r="J69" s="160"/>
      <c r="K69" s="157"/>
      <c r="L69" s="117"/>
      <c r="M69" s="163"/>
      <c r="N69" s="157"/>
      <c r="O69" s="127"/>
    </row>
    <row r="70" spans="1:19" s="130" customFormat="1" ht="13" customHeight="1" x14ac:dyDescent="0.15">
      <c r="A70" s="127"/>
      <c r="B70" s="127"/>
      <c r="C70" s="261" t="s">
        <v>624</v>
      </c>
      <c r="D70" s="261"/>
      <c r="E70" s="261"/>
      <c r="F70" s="261"/>
      <c r="G70" s="261"/>
      <c r="H70" s="261"/>
      <c r="I70" s="261"/>
      <c r="J70" s="261"/>
      <c r="K70" s="157"/>
      <c r="L70" s="170" t="s">
        <v>486</v>
      </c>
      <c r="M70" s="163"/>
      <c r="N70" s="107" t="s">
        <v>442</v>
      </c>
      <c r="O70" s="127"/>
    </row>
    <row r="71" spans="1:19" s="1" customFormat="1" ht="9" customHeight="1" x14ac:dyDescent="0.2">
      <c r="A71" s="2"/>
      <c r="B71" s="2"/>
      <c r="C71" s="2"/>
      <c r="D71" s="174"/>
      <c r="E71" s="174"/>
      <c r="F71" s="174"/>
      <c r="G71" s="174"/>
      <c r="H71" s="174"/>
      <c r="I71" s="173"/>
      <c r="J71" s="173"/>
      <c r="K71" s="173"/>
      <c r="L71" s="117"/>
      <c r="M71" s="163"/>
      <c r="N71" s="173"/>
      <c r="O71" s="2"/>
    </row>
    <row r="72" spans="1:19" s="1" customFormat="1" ht="3" customHeight="1" x14ac:dyDescent="0.2">
      <c r="A72" s="2"/>
      <c r="B72" s="178"/>
      <c r="C72" s="178"/>
      <c r="D72" s="179"/>
      <c r="E72" s="179"/>
      <c r="F72" s="179"/>
      <c r="G72" s="179"/>
      <c r="H72" s="179"/>
      <c r="I72" s="180"/>
      <c r="J72" s="180"/>
      <c r="K72" s="180"/>
      <c r="L72" s="181"/>
      <c r="M72" s="182"/>
      <c r="N72" s="180"/>
      <c r="O72" s="2"/>
    </row>
    <row r="73" spans="1:19" s="1" customFormat="1" ht="9" customHeight="1" x14ac:dyDescent="0.2">
      <c r="A73" s="2"/>
      <c r="B73" s="2"/>
      <c r="C73" s="2"/>
      <c r="D73" s="174"/>
      <c r="E73" s="174"/>
      <c r="F73" s="174"/>
      <c r="G73" s="174"/>
      <c r="H73" s="174"/>
      <c r="I73" s="173"/>
      <c r="J73" s="173"/>
      <c r="K73" s="173"/>
      <c r="L73" s="117"/>
      <c r="M73" s="163"/>
      <c r="N73" s="173"/>
      <c r="O73" s="2"/>
    </row>
    <row r="74" spans="1:19" s="1" customFormat="1" ht="15" customHeight="1" x14ac:dyDescent="0.2">
      <c r="A74" s="2"/>
      <c r="B74" s="242" t="s">
        <v>458</v>
      </c>
      <c r="C74" s="243"/>
      <c r="D74" s="243"/>
      <c r="E74" s="243"/>
      <c r="F74" s="243"/>
      <c r="G74" s="243"/>
      <c r="H74" s="243"/>
      <c r="I74" s="243"/>
      <c r="J74" s="244"/>
      <c r="K74" s="173"/>
      <c r="L74" s="39" t="s">
        <v>203</v>
      </c>
      <c r="M74" s="163"/>
      <c r="N74" s="176" t="str">
        <f>VLOOKUP(Q74,'Basic data'!E4:F8,2,FALSE)</f>
        <v>Good</v>
      </c>
      <c r="O74" s="2"/>
      <c r="Q74" s="40">
        <f>MIN(VLOOKUP(N87,'Basic data'!D4:E8,2,FALSE),VLOOKUP(N89,'Basic data'!D4:E8,2,FALSE))</f>
        <v>3</v>
      </c>
      <c r="R74" s="1" t="s">
        <v>461</v>
      </c>
      <c r="S74" s="220"/>
    </row>
    <row r="75" spans="1:19" s="130" customFormat="1" ht="3" customHeight="1" x14ac:dyDescent="0.15">
      <c r="A75" s="127"/>
      <c r="B75" s="127"/>
      <c r="C75" s="127"/>
      <c r="D75" s="158"/>
      <c r="E75" s="158"/>
      <c r="F75" s="158"/>
      <c r="G75" s="158"/>
      <c r="H75" s="158"/>
      <c r="I75" s="157"/>
      <c r="J75" s="157"/>
      <c r="K75" s="157"/>
      <c r="L75" s="117"/>
      <c r="M75" s="163"/>
      <c r="N75" s="157"/>
      <c r="O75" s="127"/>
    </row>
    <row r="76" spans="1:19" s="162" customFormat="1" ht="39" customHeight="1" x14ac:dyDescent="0.15">
      <c r="A76" s="167"/>
      <c r="B76" s="169"/>
      <c r="C76" s="260" t="s">
        <v>474</v>
      </c>
      <c r="D76" s="260"/>
      <c r="E76" s="260"/>
      <c r="F76" s="260"/>
      <c r="G76" s="260"/>
      <c r="H76" s="260"/>
      <c r="I76" s="260"/>
      <c r="J76" s="260"/>
      <c r="K76" s="260"/>
      <c r="L76" s="260"/>
      <c r="M76" s="260"/>
      <c r="N76" s="260"/>
      <c r="O76" s="167"/>
    </row>
    <row r="77" spans="1:19" s="130" customFormat="1" ht="3" customHeight="1" x14ac:dyDescent="0.15">
      <c r="A77" s="127"/>
      <c r="B77" s="127"/>
      <c r="C77" s="127"/>
      <c r="D77" s="158"/>
      <c r="E77" s="158"/>
      <c r="F77" s="158"/>
      <c r="G77" s="158"/>
      <c r="H77" s="158"/>
      <c r="I77" s="157"/>
      <c r="J77" s="157"/>
      <c r="K77" s="157"/>
      <c r="L77" s="117"/>
      <c r="M77" s="163"/>
      <c r="N77" s="157"/>
      <c r="O77" s="127"/>
    </row>
    <row r="78" spans="1:19" s="130" customFormat="1" ht="13" customHeight="1" x14ac:dyDescent="0.15">
      <c r="A78" s="127"/>
      <c r="B78" s="168"/>
      <c r="C78" s="165" t="s">
        <v>450</v>
      </c>
      <c r="D78" s="158"/>
      <c r="E78" s="158"/>
      <c r="F78" s="158"/>
      <c r="G78" s="158"/>
      <c r="H78" s="158"/>
      <c r="I78" s="157"/>
      <c r="J78" s="157"/>
      <c r="K78" s="157"/>
      <c r="L78" s="117"/>
      <c r="M78" s="163"/>
      <c r="N78" s="157"/>
      <c r="O78" s="127"/>
    </row>
    <row r="79" spans="1:19" s="130" customFormat="1" ht="13" customHeight="1" x14ac:dyDescent="0.15">
      <c r="A79" s="127"/>
      <c r="B79" s="127"/>
      <c r="C79" s="223" t="s">
        <v>547</v>
      </c>
      <c r="D79" s="255" t="s">
        <v>582</v>
      </c>
      <c r="E79" s="255"/>
      <c r="F79" s="255"/>
      <c r="G79" s="255"/>
      <c r="H79" s="255"/>
      <c r="I79" s="255"/>
      <c r="J79" s="255"/>
      <c r="K79" s="255"/>
      <c r="L79" s="255"/>
      <c r="M79" s="255"/>
      <c r="N79" s="255"/>
      <c r="O79" s="127"/>
    </row>
    <row r="80" spans="1:19" s="130" customFormat="1" ht="13" customHeight="1" x14ac:dyDescent="0.15">
      <c r="A80" s="127"/>
      <c r="B80" s="127"/>
      <c r="C80" s="223" t="s">
        <v>547</v>
      </c>
      <c r="D80" s="255" t="s">
        <v>583</v>
      </c>
      <c r="E80" s="255"/>
      <c r="F80" s="255"/>
      <c r="G80" s="255"/>
      <c r="H80" s="255"/>
      <c r="I80" s="255"/>
      <c r="J80" s="255"/>
      <c r="K80" s="255"/>
      <c r="L80" s="255"/>
      <c r="M80" s="255"/>
      <c r="N80" s="255"/>
      <c r="O80" s="127"/>
    </row>
    <row r="81" spans="1:19" s="130" customFormat="1" ht="13" customHeight="1" x14ac:dyDescent="0.15">
      <c r="A81" s="127"/>
      <c r="B81" s="127"/>
      <c r="C81" s="223" t="s">
        <v>547</v>
      </c>
      <c r="D81" s="255" t="s">
        <v>584</v>
      </c>
      <c r="E81" s="255"/>
      <c r="F81" s="255"/>
      <c r="G81" s="255"/>
      <c r="H81" s="255"/>
      <c r="I81" s="255"/>
      <c r="J81" s="255"/>
      <c r="K81" s="255"/>
      <c r="L81" s="255"/>
      <c r="M81" s="255"/>
      <c r="N81" s="255"/>
      <c r="O81" s="127"/>
    </row>
    <row r="82" spans="1:19" s="130" customFormat="1" ht="9" customHeight="1" x14ac:dyDescent="0.15">
      <c r="A82" s="127"/>
      <c r="B82" s="127"/>
      <c r="C82" s="166"/>
      <c r="D82" s="158"/>
      <c r="E82" s="158"/>
      <c r="F82" s="158"/>
      <c r="G82" s="158"/>
      <c r="H82" s="158"/>
      <c r="I82" s="157"/>
      <c r="J82" s="157"/>
      <c r="K82" s="157"/>
      <c r="L82" s="117"/>
      <c r="M82" s="163"/>
      <c r="N82" s="157"/>
      <c r="O82" s="127"/>
    </row>
    <row r="83" spans="1:19" s="130" customFormat="1" ht="13" customHeight="1" x14ac:dyDescent="0.15">
      <c r="A83" s="127"/>
      <c r="B83" s="127"/>
      <c r="C83" s="256" t="s">
        <v>613</v>
      </c>
      <c r="D83" s="256"/>
      <c r="E83" s="256"/>
      <c r="F83" s="256"/>
      <c r="G83" s="256"/>
      <c r="H83" s="256"/>
      <c r="I83" s="256"/>
      <c r="J83" s="256"/>
      <c r="K83" s="256"/>
      <c r="L83" s="256"/>
      <c r="M83" s="256"/>
      <c r="N83" s="256"/>
      <c r="O83" s="127"/>
    </row>
    <row r="84" spans="1:19" s="130" customFormat="1" ht="3" customHeight="1" thickBot="1" x14ac:dyDescent="0.2">
      <c r="A84" s="127"/>
      <c r="B84" s="127"/>
      <c r="C84" s="225"/>
      <c r="D84" s="225"/>
      <c r="E84" s="225"/>
      <c r="F84" s="225"/>
      <c r="G84" s="225"/>
      <c r="H84" s="225"/>
      <c r="I84" s="225"/>
      <c r="J84" s="225"/>
      <c r="K84" s="225"/>
      <c r="L84" s="225"/>
      <c r="M84" s="225"/>
      <c r="N84" s="225"/>
      <c r="O84" s="127"/>
    </row>
    <row r="85" spans="1:19" s="126" customFormat="1" ht="104.25" customHeight="1" thickBot="1" x14ac:dyDescent="0.25">
      <c r="A85" s="125"/>
      <c r="B85" s="219"/>
      <c r="C85" s="257" t="s">
        <v>12</v>
      </c>
      <c r="D85" s="258"/>
      <c r="E85" s="258"/>
      <c r="F85" s="258"/>
      <c r="G85" s="258"/>
      <c r="H85" s="258"/>
      <c r="I85" s="258"/>
      <c r="J85" s="258"/>
      <c r="K85" s="258"/>
      <c r="L85" s="258"/>
      <c r="M85" s="258"/>
      <c r="N85" s="259"/>
      <c r="O85" s="14"/>
    </row>
    <row r="86" spans="1:19" s="130" customFormat="1" ht="16" customHeight="1" x14ac:dyDescent="0.15">
      <c r="A86" s="127"/>
      <c r="B86" s="127"/>
      <c r="C86" s="221" t="s">
        <v>610</v>
      </c>
      <c r="D86" s="158"/>
      <c r="E86" s="158"/>
      <c r="F86" s="158"/>
      <c r="G86" s="158"/>
      <c r="H86" s="158"/>
      <c r="I86" s="157"/>
      <c r="J86" s="157"/>
      <c r="K86" s="157"/>
      <c r="L86" s="117"/>
      <c r="M86" s="163"/>
      <c r="N86" s="187" t="s">
        <v>487</v>
      </c>
      <c r="O86" s="127"/>
    </row>
    <row r="87" spans="1:19" s="130" customFormat="1" ht="13" customHeight="1" x14ac:dyDescent="0.15">
      <c r="A87" s="127"/>
      <c r="B87" s="127"/>
      <c r="C87" s="261" t="s">
        <v>625</v>
      </c>
      <c r="D87" s="261"/>
      <c r="E87" s="261"/>
      <c r="F87" s="261"/>
      <c r="G87" s="261"/>
      <c r="H87" s="261"/>
      <c r="I87" s="261"/>
      <c r="J87" s="261"/>
      <c r="K87" s="157"/>
      <c r="L87" s="170" t="s">
        <v>486</v>
      </c>
      <c r="M87" s="163"/>
      <c r="N87" s="107" t="s">
        <v>442</v>
      </c>
      <c r="O87" s="127"/>
    </row>
    <row r="88" spans="1:19" s="130" customFormat="1" ht="3" customHeight="1" x14ac:dyDescent="0.15">
      <c r="A88" s="127"/>
      <c r="B88" s="127"/>
      <c r="C88" s="127"/>
      <c r="D88" s="158"/>
      <c r="E88" s="158"/>
      <c r="F88" s="158"/>
      <c r="G88" s="158"/>
      <c r="H88" s="158"/>
      <c r="I88" s="157"/>
      <c r="J88" s="160"/>
      <c r="K88" s="157"/>
      <c r="L88" s="117"/>
      <c r="M88" s="163"/>
      <c r="N88" s="157"/>
      <c r="O88" s="127"/>
    </row>
    <row r="89" spans="1:19" s="130" customFormat="1" ht="13" customHeight="1" x14ac:dyDescent="0.15">
      <c r="A89" s="127"/>
      <c r="B89" s="127"/>
      <c r="C89" s="261" t="s">
        <v>626</v>
      </c>
      <c r="D89" s="261"/>
      <c r="E89" s="261"/>
      <c r="F89" s="261"/>
      <c r="G89" s="261"/>
      <c r="H89" s="261"/>
      <c r="I89" s="261"/>
      <c r="J89" s="261"/>
      <c r="K89" s="157"/>
      <c r="L89" s="170" t="s">
        <v>486</v>
      </c>
      <c r="M89" s="163"/>
      <c r="N89" s="107" t="s">
        <v>442</v>
      </c>
      <c r="O89" s="127"/>
    </row>
    <row r="90" spans="1:19" s="130" customFormat="1" ht="9" customHeight="1" x14ac:dyDescent="0.15">
      <c r="A90" s="127"/>
      <c r="B90" s="127"/>
      <c r="C90" s="166"/>
      <c r="D90" s="158"/>
      <c r="E90" s="158"/>
      <c r="F90" s="158"/>
      <c r="G90" s="158"/>
      <c r="H90" s="158"/>
      <c r="I90" s="157"/>
      <c r="J90" s="157"/>
      <c r="K90" s="157"/>
      <c r="L90" s="117"/>
      <c r="M90" s="163"/>
      <c r="N90" s="157"/>
      <c r="O90" s="127"/>
    </row>
    <row r="91" spans="1:19" s="1" customFormat="1" ht="3" customHeight="1" x14ac:dyDescent="0.2">
      <c r="A91" s="2"/>
      <c r="B91" s="178"/>
      <c r="C91" s="178"/>
      <c r="D91" s="179"/>
      <c r="E91" s="179"/>
      <c r="F91" s="179"/>
      <c r="G91" s="179"/>
      <c r="H91" s="179"/>
      <c r="I91" s="180"/>
      <c r="J91" s="180"/>
      <c r="K91" s="180"/>
      <c r="L91" s="181"/>
      <c r="M91" s="182"/>
      <c r="N91" s="180"/>
      <c r="O91" s="2"/>
    </row>
    <row r="92" spans="1:19" s="130" customFormat="1" ht="9" customHeight="1" x14ac:dyDescent="0.15">
      <c r="A92" s="127"/>
      <c r="B92" s="127"/>
      <c r="C92" s="166"/>
      <c r="D92" s="158"/>
      <c r="E92" s="158"/>
      <c r="F92" s="158"/>
      <c r="G92" s="158"/>
      <c r="H92" s="158"/>
      <c r="I92" s="157"/>
      <c r="J92" s="157"/>
      <c r="K92" s="157"/>
      <c r="L92" s="117"/>
      <c r="M92" s="163"/>
      <c r="N92" s="157"/>
      <c r="O92" s="127"/>
    </row>
    <row r="93" spans="1:19" s="1" customFormat="1" ht="15" customHeight="1" x14ac:dyDescent="0.2">
      <c r="A93" s="2"/>
      <c r="B93" s="242" t="s">
        <v>459</v>
      </c>
      <c r="C93" s="243"/>
      <c r="D93" s="243"/>
      <c r="E93" s="243"/>
      <c r="F93" s="243"/>
      <c r="G93" s="243"/>
      <c r="H93" s="243"/>
      <c r="I93" s="243"/>
      <c r="J93" s="244"/>
      <c r="K93" s="173"/>
      <c r="L93" s="39" t="s">
        <v>203</v>
      </c>
      <c r="M93" s="163"/>
      <c r="N93" s="176" t="str">
        <f>VLOOKUP(Q93,'Basic data'!E4:F8,2,FALSE)</f>
        <v>Good</v>
      </c>
      <c r="O93" s="2"/>
      <c r="Q93" s="40">
        <f>MIN(VLOOKUP(N110,'Basic data'!D4:E8,2,FALSE),VLOOKUP(N112,'Basic data'!D4:E8,2,FALSE))</f>
        <v>3</v>
      </c>
      <c r="R93" s="1" t="s">
        <v>462</v>
      </c>
      <c r="S93" s="220"/>
    </row>
    <row r="94" spans="1:19" s="130" customFormat="1" ht="3" customHeight="1" x14ac:dyDescent="0.15">
      <c r="A94" s="127"/>
      <c r="B94" s="127"/>
      <c r="C94" s="127"/>
      <c r="D94" s="158"/>
      <c r="E94" s="158"/>
      <c r="F94" s="158"/>
      <c r="G94" s="158"/>
      <c r="H94" s="158"/>
      <c r="I94" s="157"/>
      <c r="J94" s="157"/>
      <c r="K94" s="157"/>
      <c r="L94" s="117"/>
      <c r="M94" s="163"/>
      <c r="N94" s="157"/>
      <c r="O94" s="127"/>
    </row>
    <row r="95" spans="1:19" s="162" customFormat="1" ht="25.75" customHeight="1" x14ac:dyDescent="0.15">
      <c r="A95" s="167"/>
      <c r="B95" s="169"/>
      <c r="C95" s="260" t="s">
        <v>471</v>
      </c>
      <c r="D95" s="260"/>
      <c r="E95" s="260"/>
      <c r="F95" s="260"/>
      <c r="G95" s="260"/>
      <c r="H95" s="260"/>
      <c r="I95" s="260"/>
      <c r="J95" s="260"/>
      <c r="K95" s="260"/>
      <c r="L95" s="260"/>
      <c r="M95" s="260"/>
      <c r="N95" s="260"/>
      <c r="O95" s="167"/>
    </row>
    <row r="96" spans="1:19" s="130" customFormat="1" ht="3" customHeight="1" x14ac:dyDescent="0.15">
      <c r="A96" s="127"/>
      <c r="B96" s="127"/>
      <c r="C96" s="127"/>
      <c r="D96" s="158"/>
      <c r="E96" s="158"/>
      <c r="F96" s="158"/>
      <c r="G96" s="158"/>
      <c r="H96" s="158"/>
      <c r="I96" s="157"/>
      <c r="J96" s="157"/>
      <c r="K96" s="157"/>
      <c r="L96" s="117"/>
      <c r="M96" s="163"/>
      <c r="N96" s="157"/>
      <c r="O96" s="127"/>
    </row>
    <row r="97" spans="1:15" s="130" customFormat="1" ht="13" customHeight="1" x14ac:dyDescent="0.15">
      <c r="A97" s="127"/>
      <c r="B97" s="168"/>
      <c r="C97" s="165" t="s">
        <v>450</v>
      </c>
      <c r="D97" s="158"/>
      <c r="E97" s="158"/>
      <c r="F97" s="158"/>
      <c r="G97" s="158"/>
      <c r="H97" s="158"/>
      <c r="I97" s="157"/>
      <c r="J97" s="157"/>
      <c r="K97" s="157"/>
      <c r="L97" s="117"/>
      <c r="M97" s="163"/>
      <c r="N97" s="157"/>
      <c r="O97" s="127"/>
    </row>
    <row r="98" spans="1:15" s="130" customFormat="1" ht="13" customHeight="1" x14ac:dyDescent="0.15">
      <c r="A98" s="127"/>
      <c r="B98" s="127"/>
      <c r="C98" s="223" t="s">
        <v>547</v>
      </c>
      <c r="D98" s="255" t="s">
        <v>585</v>
      </c>
      <c r="E98" s="255"/>
      <c r="F98" s="255"/>
      <c r="G98" s="255"/>
      <c r="H98" s="255"/>
      <c r="I98" s="255"/>
      <c r="J98" s="255"/>
      <c r="K98" s="255"/>
      <c r="L98" s="255"/>
      <c r="M98" s="255"/>
      <c r="N98" s="255"/>
      <c r="O98" s="127"/>
    </row>
    <row r="99" spans="1:15" s="130" customFormat="1" ht="13" customHeight="1" x14ac:dyDescent="0.15">
      <c r="A99" s="127"/>
      <c r="B99" s="127"/>
      <c r="C99" s="223" t="s">
        <v>547</v>
      </c>
      <c r="D99" s="255" t="s">
        <v>586</v>
      </c>
      <c r="E99" s="255"/>
      <c r="F99" s="255"/>
      <c r="G99" s="255"/>
      <c r="H99" s="255"/>
      <c r="I99" s="255"/>
      <c r="J99" s="255"/>
      <c r="K99" s="255"/>
      <c r="L99" s="255"/>
      <c r="M99" s="255"/>
      <c r="N99" s="255"/>
      <c r="O99" s="127"/>
    </row>
    <row r="100" spans="1:15" s="130" customFormat="1" ht="13" customHeight="1" x14ac:dyDescent="0.15">
      <c r="A100" s="127"/>
      <c r="B100" s="127"/>
      <c r="C100" s="223" t="s">
        <v>547</v>
      </c>
      <c r="D100" s="255" t="s">
        <v>587</v>
      </c>
      <c r="E100" s="255"/>
      <c r="F100" s="255"/>
      <c r="G100" s="255"/>
      <c r="H100" s="255"/>
      <c r="I100" s="255"/>
      <c r="J100" s="255"/>
      <c r="K100" s="255"/>
      <c r="L100" s="255"/>
      <c r="M100" s="255"/>
      <c r="N100" s="255"/>
      <c r="O100" s="127"/>
    </row>
    <row r="101" spans="1:15" s="130" customFormat="1" ht="13" customHeight="1" x14ac:dyDescent="0.15">
      <c r="A101" s="127"/>
      <c r="B101" s="127"/>
      <c r="C101" s="223" t="s">
        <v>547</v>
      </c>
      <c r="D101" s="255" t="s">
        <v>588</v>
      </c>
      <c r="E101" s="255"/>
      <c r="F101" s="255"/>
      <c r="G101" s="255"/>
      <c r="H101" s="255"/>
      <c r="I101" s="255"/>
      <c r="J101" s="255"/>
      <c r="K101" s="255"/>
      <c r="L101" s="255"/>
      <c r="M101" s="255"/>
      <c r="N101" s="255"/>
      <c r="O101" s="127"/>
    </row>
    <row r="102" spans="1:15" s="130" customFormat="1" ht="13" customHeight="1" x14ac:dyDescent="0.15">
      <c r="A102" s="127"/>
      <c r="B102" s="127"/>
      <c r="C102" s="223" t="s">
        <v>547</v>
      </c>
      <c r="D102" s="255" t="s">
        <v>589</v>
      </c>
      <c r="E102" s="255"/>
      <c r="F102" s="255"/>
      <c r="G102" s="255"/>
      <c r="H102" s="255"/>
      <c r="I102" s="255"/>
      <c r="J102" s="255"/>
      <c r="K102" s="255"/>
      <c r="L102" s="255"/>
      <c r="M102" s="255"/>
      <c r="N102" s="255"/>
      <c r="O102" s="127"/>
    </row>
    <row r="103" spans="1:15" s="130" customFormat="1" ht="13" customHeight="1" x14ac:dyDescent="0.15">
      <c r="A103" s="127"/>
      <c r="B103" s="127"/>
      <c r="C103" s="223" t="s">
        <v>547</v>
      </c>
      <c r="D103" s="255" t="s">
        <v>590</v>
      </c>
      <c r="E103" s="255"/>
      <c r="F103" s="255"/>
      <c r="G103" s="255"/>
      <c r="H103" s="255"/>
      <c r="I103" s="255"/>
      <c r="J103" s="255"/>
      <c r="K103" s="255"/>
      <c r="L103" s="255"/>
      <c r="M103" s="255"/>
      <c r="N103" s="255"/>
      <c r="O103" s="127"/>
    </row>
    <row r="104" spans="1:15" s="130" customFormat="1" ht="13" customHeight="1" x14ac:dyDescent="0.15">
      <c r="A104" s="127"/>
      <c r="B104" s="127"/>
      <c r="C104" s="223" t="s">
        <v>547</v>
      </c>
      <c r="D104" s="255" t="s">
        <v>591</v>
      </c>
      <c r="E104" s="255"/>
      <c r="F104" s="255"/>
      <c r="G104" s="255"/>
      <c r="H104" s="255"/>
      <c r="I104" s="255"/>
      <c r="J104" s="255"/>
      <c r="K104" s="255"/>
      <c r="L104" s="255"/>
      <c r="M104" s="255"/>
      <c r="N104" s="255"/>
      <c r="O104" s="127"/>
    </row>
    <row r="105" spans="1:15" s="130" customFormat="1" ht="9" customHeight="1" x14ac:dyDescent="0.15">
      <c r="A105" s="127"/>
      <c r="B105" s="127"/>
      <c r="C105" s="166"/>
      <c r="D105" s="158"/>
      <c r="E105" s="158"/>
      <c r="F105" s="158"/>
      <c r="G105" s="158"/>
      <c r="H105" s="158"/>
      <c r="I105" s="157"/>
      <c r="J105" s="157"/>
      <c r="K105" s="157"/>
      <c r="L105" s="117"/>
      <c r="M105" s="163"/>
      <c r="N105" s="157"/>
      <c r="O105" s="127"/>
    </row>
    <row r="106" spans="1:15" s="130" customFormat="1" ht="13" customHeight="1" x14ac:dyDescent="0.15">
      <c r="A106" s="127"/>
      <c r="B106" s="127"/>
      <c r="C106" s="256" t="s">
        <v>614</v>
      </c>
      <c r="D106" s="256"/>
      <c r="E106" s="256"/>
      <c r="F106" s="256"/>
      <c r="G106" s="256"/>
      <c r="H106" s="256"/>
      <c r="I106" s="256"/>
      <c r="J106" s="256"/>
      <c r="K106" s="256"/>
      <c r="L106" s="256"/>
      <c r="M106" s="256"/>
      <c r="N106" s="256"/>
      <c r="O106" s="127"/>
    </row>
    <row r="107" spans="1:15" s="130" customFormat="1" ht="3" customHeight="1" thickBot="1" x14ac:dyDescent="0.2">
      <c r="A107" s="127"/>
      <c r="B107" s="127"/>
      <c r="C107" s="225"/>
      <c r="D107" s="225"/>
      <c r="E107" s="225"/>
      <c r="F107" s="225"/>
      <c r="G107" s="225"/>
      <c r="H107" s="225"/>
      <c r="I107" s="225"/>
      <c r="J107" s="225"/>
      <c r="K107" s="225"/>
      <c r="L107" s="225"/>
      <c r="M107" s="225"/>
      <c r="N107" s="225"/>
      <c r="O107" s="127"/>
    </row>
    <row r="108" spans="1:15" s="126" customFormat="1" ht="104.25" customHeight="1" thickBot="1" x14ac:dyDescent="0.25">
      <c r="A108" s="125"/>
      <c r="B108" s="219"/>
      <c r="C108" s="257" t="s">
        <v>12</v>
      </c>
      <c r="D108" s="258"/>
      <c r="E108" s="258"/>
      <c r="F108" s="258"/>
      <c r="G108" s="258"/>
      <c r="H108" s="258"/>
      <c r="I108" s="258"/>
      <c r="J108" s="258"/>
      <c r="K108" s="258"/>
      <c r="L108" s="258"/>
      <c r="M108" s="258"/>
      <c r="N108" s="259"/>
      <c r="O108" s="14"/>
    </row>
    <row r="109" spans="1:15" s="130" customFormat="1" ht="16" customHeight="1" x14ac:dyDescent="0.15">
      <c r="A109" s="127"/>
      <c r="B109" s="127"/>
      <c r="C109" s="221" t="s">
        <v>610</v>
      </c>
      <c r="D109" s="158"/>
      <c r="E109" s="158"/>
      <c r="F109" s="158"/>
      <c r="G109" s="158"/>
      <c r="H109" s="158"/>
      <c r="I109" s="157"/>
      <c r="J109" s="157"/>
      <c r="K109" s="157"/>
      <c r="L109" s="117"/>
      <c r="M109" s="163"/>
      <c r="N109" s="187" t="s">
        <v>487</v>
      </c>
      <c r="O109" s="127"/>
    </row>
    <row r="110" spans="1:15" s="130" customFormat="1" ht="13" customHeight="1" x14ac:dyDescent="0.15">
      <c r="A110" s="127"/>
      <c r="B110" s="127"/>
      <c r="C110" s="261" t="s">
        <v>627</v>
      </c>
      <c r="D110" s="261"/>
      <c r="E110" s="261"/>
      <c r="F110" s="261"/>
      <c r="G110" s="261"/>
      <c r="H110" s="261"/>
      <c r="I110" s="261"/>
      <c r="J110" s="261"/>
      <c r="K110" s="157"/>
      <c r="L110" s="170" t="s">
        <v>486</v>
      </c>
      <c r="M110" s="163"/>
      <c r="N110" s="107" t="s">
        <v>442</v>
      </c>
      <c r="O110" s="127"/>
    </row>
    <row r="111" spans="1:15" s="130" customFormat="1" ht="3" customHeight="1" x14ac:dyDescent="0.15">
      <c r="A111" s="127"/>
      <c r="B111" s="127"/>
      <c r="C111" s="127"/>
      <c r="D111" s="158"/>
      <c r="E111" s="158"/>
      <c r="F111" s="158"/>
      <c r="G111" s="158"/>
      <c r="H111" s="158"/>
      <c r="I111" s="157"/>
      <c r="J111" s="160"/>
      <c r="K111" s="157"/>
      <c r="L111" s="117"/>
      <c r="M111" s="163"/>
      <c r="N111" s="157"/>
      <c r="O111" s="127"/>
    </row>
    <row r="112" spans="1:15" s="130" customFormat="1" ht="13" customHeight="1" x14ac:dyDescent="0.15">
      <c r="A112" s="127"/>
      <c r="B112" s="127"/>
      <c r="C112" s="261" t="s">
        <v>628</v>
      </c>
      <c r="D112" s="261"/>
      <c r="E112" s="261"/>
      <c r="F112" s="261"/>
      <c r="G112" s="261"/>
      <c r="H112" s="261"/>
      <c r="I112" s="261"/>
      <c r="J112" s="261"/>
      <c r="K112" s="157"/>
      <c r="L112" s="170" t="s">
        <v>486</v>
      </c>
      <c r="M112" s="163"/>
      <c r="N112" s="107" t="s">
        <v>442</v>
      </c>
      <c r="O112" s="127"/>
    </row>
    <row r="113" spans="1:18" s="1" customFormat="1" ht="9" customHeight="1" x14ac:dyDescent="0.2">
      <c r="A113" s="2"/>
      <c r="B113" s="2"/>
      <c r="C113" s="2"/>
      <c r="D113" s="174"/>
      <c r="E113" s="174"/>
      <c r="F113" s="174"/>
      <c r="G113" s="174"/>
      <c r="H113" s="174"/>
      <c r="I113" s="173"/>
      <c r="J113" s="173"/>
      <c r="K113" s="173"/>
      <c r="L113" s="117"/>
      <c r="M113" s="163"/>
      <c r="N113" s="173"/>
      <c r="O113" s="2"/>
    </row>
    <row r="114" spans="1:18" s="1" customFormat="1" ht="3" customHeight="1" x14ac:dyDescent="0.2">
      <c r="A114" s="2"/>
      <c r="B114" s="178"/>
      <c r="C114" s="178"/>
      <c r="D114" s="179"/>
      <c r="E114" s="179"/>
      <c r="F114" s="179"/>
      <c r="G114" s="179"/>
      <c r="H114" s="179"/>
      <c r="I114" s="180"/>
      <c r="J114" s="180"/>
      <c r="K114" s="180"/>
      <c r="L114" s="181"/>
      <c r="M114" s="182"/>
      <c r="N114" s="180"/>
      <c r="O114" s="2"/>
    </row>
    <row r="115" spans="1:18" s="1" customFormat="1" ht="9" customHeight="1" x14ac:dyDescent="0.2">
      <c r="A115" s="2"/>
      <c r="B115" s="2"/>
      <c r="C115" s="2"/>
      <c r="D115" s="174"/>
      <c r="E115" s="174"/>
      <c r="F115" s="174"/>
      <c r="G115" s="174"/>
      <c r="H115" s="174"/>
      <c r="I115" s="173"/>
      <c r="J115" s="173"/>
      <c r="K115" s="173"/>
      <c r="L115" s="117"/>
      <c r="M115" s="163"/>
      <c r="N115" s="173"/>
      <c r="O115" s="2"/>
    </row>
    <row r="116" spans="1:18" s="1" customFormat="1" ht="15" customHeight="1" x14ac:dyDescent="0.2">
      <c r="A116" s="2"/>
      <c r="B116" s="242" t="s">
        <v>460</v>
      </c>
      <c r="C116" s="243"/>
      <c r="D116" s="243"/>
      <c r="E116" s="243"/>
      <c r="F116" s="243"/>
      <c r="G116" s="243"/>
      <c r="H116" s="243"/>
      <c r="I116" s="243"/>
      <c r="J116" s="244"/>
      <c r="K116" s="173"/>
      <c r="L116" s="39" t="s">
        <v>203</v>
      </c>
      <c r="M116" s="163"/>
      <c r="N116" s="176" t="str">
        <f>VLOOKUP(Q116,'Basic data'!E4:F8,2,FALSE)</f>
        <v>Good</v>
      </c>
      <c r="O116" s="2"/>
      <c r="Q116" s="40">
        <f>MIN(VLOOKUP(N130,'Basic data'!D4:E8,2,FALSE),VLOOKUP(N132,'Basic data'!D4:E8,2,FALSE))</f>
        <v>3</v>
      </c>
      <c r="R116" s="1" t="s">
        <v>463</v>
      </c>
    </row>
    <row r="117" spans="1:18" s="130" customFormat="1" ht="3" customHeight="1" x14ac:dyDescent="0.15">
      <c r="A117" s="127"/>
      <c r="B117" s="127"/>
      <c r="C117" s="127"/>
      <c r="D117" s="158"/>
      <c r="E117" s="158"/>
      <c r="F117" s="158"/>
      <c r="G117" s="158"/>
      <c r="H117" s="158"/>
      <c r="I117" s="157"/>
      <c r="J117" s="157"/>
      <c r="K117" s="157"/>
      <c r="L117" s="117"/>
      <c r="M117" s="163"/>
      <c r="N117" s="157"/>
      <c r="O117" s="127"/>
    </row>
    <row r="118" spans="1:18" s="162" customFormat="1" ht="25.75" customHeight="1" x14ac:dyDescent="0.15">
      <c r="A118" s="167"/>
      <c r="B118" s="169"/>
      <c r="C118" s="260" t="s">
        <v>517</v>
      </c>
      <c r="D118" s="260"/>
      <c r="E118" s="260"/>
      <c r="F118" s="260"/>
      <c r="G118" s="260"/>
      <c r="H118" s="260"/>
      <c r="I118" s="260"/>
      <c r="J118" s="260"/>
      <c r="K118" s="260"/>
      <c r="L118" s="260"/>
      <c r="M118" s="260"/>
      <c r="N118" s="260"/>
      <c r="O118" s="167"/>
    </row>
    <row r="119" spans="1:18" s="130" customFormat="1" ht="3" customHeight="1" x14ac:dyDescent="0.15">
      <c r="A119" s="127"/>
      <c r="B119" s="127"/>
      <c r="C119" s="127"/>
      <c r="D119" s="158"/>
      <c r="E119" s="158"/>
      <c r="F119" s="158"/>
      <c r="G119" s="158"/>
      <c r="H119" s="158"/>
      <c r="I119" s="157"/>
      <c r="J119" s="157"/>
      <c r="K119" s="157"/>
      <c r="L119" s="117"/>
      <c r="M119" s="163"/>
      <c r="N119" s="157"/>
      <c r="O119" s="127"/>
    </row>
    <row r="120" spans="1:18" s="130" customFormat="1" ht="13" customHeight="1" x14ac:dyDescent="0.15">
      <c r="A120" s="127"/>
      <c r="B120" s="168"/>
      <c r="C120" s="165" t="s">
        <v>450</v>
      </c>
      <c r="D120" s="158"/>
      <c r="E120" s="158"/>
      <c r="F120" s="158"/>
      <c r="G120" s="158"/>
      <c r="H120" s="158"/>
      <c r="I120" s="157"/>
      <c r="J120" s="157"/>
      <c r="K120" s="157"/>
      <c r="L120" s="117"/>
      <c r="M120" s="163"/>
      <c r="N120" s="157"/>
      <c r="O120" s="127"/>
    </row>
    <row r="121" spans="1:18" s="130" customFormat="1" ht="13" customHeight="1" x14ac:dyDescent="0.15">
      <c r="A121" s="127"/>
      <c r="B121" s="127"/>
      <c r="C121" s="223" t="s">
        <v>547</v>
      </c>
      <c r="D121" s="255" t="s">
        <v>592</v>
      </c>
      <c r="E121" s="255"/>
      <c r="F121" s="255"/>
      <c r="G121" s="255"/>
      <c r="H121" s="255"/>
      <c r="I121" s="255"/>
      <c r="J121" s="255"/>
      <c r="K121" s="255"/>
      <c r="L121" s="255"/>
      <c r="M121" s="255"/>
      <c r="N121" s="255"/>
      <c r="O121" s="127"/>
    </row>
    <row r="122" spans="1:18" s="130" customFormat="1" ht="13" customHeight="1" x14ac:dyDescent="0.15">
      <c r="A122" s="127"/>
      <c r="B122" s="127"/>
      <c r="C122" s="223" t="s">
        <v>547</v>
      </c>
      <c r="D122" s="255" t="s">
        <v>593</v>
      </c>
      <c r="E122" s="255"/>
      <c r="F122" s="255"/>
      <c r="G122" s="255"/>
      <c r="H122" s="255"/>
      <c r="I122" s="255"/>
      <c r="J122" s="255"/>
      <c r="K122" s="255"/>
      <c r="L122" s="255"/>
      <c r="M122" s="255"/>
      <c r="N122" s="255"/>
      <c r="O122" s="127"/>
    </row>
    <row r="123" spans="1:18" s="130" customFormat="1" ht="13" customHeight="1" x14ac:dyDescent="0.15">
      <c r="A123" s="127"/>
      <c r="B123" s="127"/>
      <c r="C123" s="223" t="s">
        <v>547</v>
      </c>
      <c r="D123" s="255" t="s">
        <v>594</v>
      </c>
      <c r="E123" s="255"/>
      <c r="F123" s="255"/>
      <c r="G123" s="255"/>
      <c r="H123" s="255"/>
      <c r="I123" s="255"/>
      <c r="J123" s="255"/>
      <c r="K123" s="255"/>
      <c r="L123" s="255"/>
      <c r="M123" s="255"/>
      <c r="N123" s="255"/>
      <c r="O123" s="127"/>
    </row>
    <row r="124" spans="1:18" s="130" customFormat="1" ht="13" customHeight="1" x14ac:dyDescent="0.15">
      <c r="A124" s="127"/>
      <c r="B124" s="127"/>
      <c r="C124" s="223" t="s">
        <v>547</v>
      </c>
      <c r="D124" s="255" t="s">
        <v>595</v>
      </c>
      <c r="E124" s="255"/>
      <c r="F124" s="255"/>
      <c r="G124" s="255"/>
      <c r="H124" s="255"/>
      <c r="I124" s="255"/>
      <c r="J124" s="255"/>
      <c r="K124" s="255"/>
      <c r="L124" s="255"/>
      <c r="M124" s="255"/>
      <c r="N124" s="255"/>
      <c r="O124" s="127"/>
    </row>
    <row r="125" spans="1:18" s="130" customFormat="1" ht="9" customHeight="1" x14ac:dyDescent="0.15">
      <c r="A125" s="127"/>
      <c r="B125" s="127"/>
      <c r="C125" s="166"/>
      <c r="D125" s="158"/>
      <c r="E125" s="158"/>
      <c r="F125" s="158"/>
      <c r="G125" s="158"/>
      <c r="H125" s="158"/>
      <c r="I125" s="157"/>
      <c r="J125" s="157"/>
      <c r="K125" s="157"/>
      <c r="L125" s="117"/>
      <c r="M125" s="163"/>
      <c r="N125" s="157"/>
      <c r="O125" s="127"/>
    </row>
    <row r="126" spans="1:18" s="130" customFormat="1" ht="13" customHeight="1" x14ac:dyDescent="0.15">
      <c r="A126" s="127"/>
      <c r="B126" s="127"/>
      <c r="C126" s="256" t="s">
        <v>615</v>
      </c>
      <c r="D126" s="256"/>
      <c r="E126" s="256"/>
      <c r="F126" s="256"/>
      <c r="G126" s="256"/>
      <c r="H126" s="256"/>
      <c r="I126" s="256"/>
      <c r="J126" s="256"/>
      <c r="K126" s="256"/>
      <c r="L126" s="256"/>
      <c r="M126" s="256"/>
      <c r="N126" s="256"/>
      <c r="O126" s="127"/>
    </row>
    <row r="127" spans="1:18" s="130" customFormat="1" ht="3" customHeight="1" thickBot="1" x14ac:dyDescent="0.2">
      <c r="A127" s="127"/>
      <c r="B127" s="127"/>
      <c r="C127" s="225"/>
      <c r="D127" s="225"/>
      <c r="E127" s="225"/>
      <c r="F127" s="225"/>
      <c r="G127" s="225"/>
      <c r="H127" s="225"/>
      <c r="I127" s="225"/>
      <c r="J127" s="225"/>
      <c r="K127" s="225"/>
      <c r="L127" s="225"/>
      <c r="M127" s="225"/>
      <c r="N127" s="225"/>
      <c r="O127" s="127"/>
    </row>
    <row r="128" spans="1:18" s="126" customFormat="1" ht="104.25" customHeight="1" thickBot="1" x14ac:dyDescent="0.25">
      <c r="A128" s="125"/>
      <c r="B128" s="219"/>
      <c r="C128" s="257" t="s">
        <v>12</v>
      </c>
      <c r="D128" s="258"/>
      <c r="E128" s="258"/>
      <c r="F128" s="258"/>
      <c r="G128" s="258"/>
      <c r="H128" s="258"/>
      <c r="I128" s="258"/>
      <c r="J128" s="258"/>
      <c r="K128" s="258"/>
      <c r="L128" s="258"/>
      <c r="M128" s="258"/>
      <c r="N128" s="259"/>
      <c r="O128" s="14"/>
    </row>
    <row r="129" spans="1:18" s="130" customFormat="1" ht="16" customHeight="1" x14ac:dyDescent="0.15">
      <c r="A129" s="127"/>
      <c r="B129" s="127"/>
      <c r="C129" s="221" t="s">
        <v>610</v>
      </c>
      <c r="D129" s="158"/>
      <c r="E129" s="158"/>
      <c r="F129" s="158"/>
      <c r="G129" s="158"/>
      <c r="H129" s="158"/>
      <c r="I129" s="157"/>
      <c r="J129" s="157"/>
      <c r="K129" s="157"/>
      <c r="L129" s="117"/>
      <c r="M129" s="163"/>
      <c r="N129" s="187" t="s">
        <v>487</v>
      </c>
      <c r="O129" s="127"/>
    </row>
    <row r="130" spans="1:18" s="130" customFormat="1" ht="13" customHeight="1" x14ac:dyDescent="0.15">
      <c r="A130" s="127"/>
      <c r="B130" s="127"/>
      <c r="C130" s="261" t="s">
        <v>629</v>
      </c>
      <c r="D130" s="261"/>
      <c r="E130" s="261"/>
      <c r="F130" s="261"/>
      <c r="G130" s="261"/>
      <c r="H130" s="261"/>
      <c r="I130" s="261"/>
      <c r="J130" s="261"/>
      <c r="K130" s="157"/>
      <c r="L130" s="170" t="s">
        <v>486</v>
      </c>
      <c r="M130" s="163"/>
      <c r="N130" s="107" t="s">
        <v>442</v>
      </c>
      <c r="O130" s="127"/>
    </row>
    <row r="131" spans="1:18" s="130" customFormat="1" ht="3" customHeight="1" x14ac:dyDescent="0.15">
      <c r="A131" s="127"/>
      <c r="B131" s="127"/>
      <c r="C131" s="127"/>
      <c r="D131" s="158"/>
      <c r="E131" s="158"/>
      <c r="F131" s="158"/>
      <c r="G131" s="158"/>
      <c r="H131" s="158"/>
      <c r="I131" s="157"/>
      <c r="J131" s="160"/>
      <c r="K131" s="157"/>
      <c r="L131" s="117"/>
      <c r="M131" s="163"/>
      <c r="N131" s="157"/>
      <c r="O131" s="127"/>
    </row>
    <row r="132" spans="1:18" s="130" customFormat="1" ht="13" customHeight="1" x14ac:dyDescent="0.15">
      <c r="A132" s="127"/>
      <c r="B132" s="127"/>
      <c r="C132" s="261" t="s">
        <v>630</v>
      </c>
      <c r="D132" s="261"/>
      <c r="E132" s="261"/>
      <c r="F132" s="261"/>
      <c r="G132" s="261"/>
      <c r="H132" s="261"/>
      <c r="I132" s="261"/>
      <c r="J132" s="261"/>
      <c r="K132" s="157"/>
      <c r="L132" s="170" t="s">
        <v>486</v>
      </c>
      <c r="M132" s="163"/>
      <c r="N132" s="107" t="s">
        <v>442</v>
      </c>
      <c r="O132" s="127"/>
    </row>
    <row r="133" spans="1:18" s="1" customFormat="1" ht="9" customHeight="1" x14ac:dyDescent="0.2">
      <c r="A133" s="2"/>
      <c r="B133" s="2"/>
      <c r="C133" s="2"/>
      <c r="D133" s="174"/>
      <c r="E133" s="174"/>
      <c r="F133" s="174"/>
      <c r="G133" s="174"/>
      <c r="H133" s="174"/>
      <c r="I133" s="173"/>
      <c r="J133" s="173"/>
      <c r="K133" s="173"/>
      <c r="L133" s="117"/>
      <c r="M133" s="163"/>
      <c r="N133" s="173"/>
      <c r="O133" s="2"/>
    </row>
    <row r="134" spans="1:18" s="1" customFormat="1" ht="3" customHeight="1" x14ac:dyDescent="0.2">
      <c r="A134" s="2"/>
      <c r="B134" s="178"/>
      <c r="C134" s="178"/>
      <c r="D134" s="179"/>
      <c r="E134" s="179"/>
      <c r="F134" s="179"/>
      <c r="G134" s="179"/>
      <c r="H134" s="179"/>
      <c r="I134" s="180"/>
      <c r="J134" s="180"/>
      <c r="K134" s="180"/>
      <c r="L134" s="181"/>
      <c r="M134" s="182"/>
      <c r="N134" s="180"/>
      <c r="O134" s="2"/>
    </row>
    <row r="135" spans="1:18" s="1" customFormat="1" ht="9" customHeight="1" x14ac:dyDescent="0.2">
      <c r="A135" s="2"/>
      <c r="B135" s="2"/>
      <c r="C135" s="2"/>
      <c r="D135" s="174"/>
      <c r="E135" s="174"/>
      <c r="F135" s="174"/>
      <c r="G135" s="174"/>
      <c r="H135" s="174"/>
      <c r="I135" s="173"/>
      <c r="J135" s="173"/>
      <c r="K135" s="173"/>
      <c r="L135" s="117"/>
      <c r="M135" s="163"/>
      <c r="N135" s="173"/>
      <c r="O135" s="2"/>
    </row>
    <row r="136" spans="1:18" s="1" customFormat="1" ht="15" customHeight="1" x14ac:dyDescent="0.2">
      <c r="A136" s="2"/>
      <c r="B136" s="242" t="s">
        <v>464</v>
      </c>
      <c r="C136" s="243"/>
      <c r="D136" s="243"/>
      <c r="E136" s="243"/>
      <c r="F136" s="243"/>
      <c r="G136" s="243"/>
      <c r="H136" s="243"/>
      <c r="I136" s="243"/>
      <c r="J136" s="244"/>
      <c r="K136" s="173"/>
      <c r="L136" s="39" t="s">
        <v>203</v>
      </c>
      <c r="M136" s="163"/>
      <c r="N136" s="176" t="str">
        <f>VLOOKUP(Q136,'Basic data'!E4:F8,2,FALSE)</f>
        <v>Good</v>
      </c>
      <c r="O136" s="2"/>
      <c r="Q136" s="40">
        <f>MIN(VLOOKUP(N148,'Basic data'!D4:E8,2,FALSE),VLOOKUP(N150,'Basic data'!D4:E8,2,FALSE))</f>
        <v>3</v>
      </c>
      <c r="R136" s="1" t="s">
        <v>465</v>
      </c>
    </row>
    <row r="137" spans="1:18" s="130" customFormat="1" ht="3" customHeight="1" x14ac:dyDescent="0.15">
      <c r="A137" s="127"/>
      <c r="B137" s="127"/>
      <c r="C137" s="127"/>
      <c r="D137" s="158"/>
      <c r="E137" s="158"/>
      <c r="F137" s="158"/>
      <c r="G137" s="158"/>
      <c r="H137" s="158"/>
      <c r="I137" s="157"/>
      <c r="J137" s="157"/>
      <c r="K137" s="157"/>
      <c r="L137" s="117"/>
      <c r="M137" s="163"/>
      <c r="N137" s="157"/>
      <c r="O137" s="127"/>
    </row>
    <row r="138" spans="1:18" s="162" customFormat="1" ht="13" customHeight="1" x14ac:dyDescent="0.15">
      <c r="A138" s="167"/>
      <c r="B138" s="169"/>
      <c r="C138" s="260" t="s">
        <v>472</v>
      </c>
      <c r="D138" s="260"/>
      <c r="E138" s="260"/>
      <c r="F138" s="260"/>
      <c r="G138" s="260"/>
      <c r="H138" s="260"/>
      <c r="I138" s="260"/>
      <c r="J138" s="260"/>
      <c r="K138" s="260"/>
      <c r="L138" s="260"/>
      <c r="M138" s="260"/>
      <c r="N138" s="260"/>
      <c r="O138" s="167"/>
    </row>
    <row r="139" spans="1:18" s="130" customFormat="1" ht="3" customHeight="1" x14ac:dyDescent="0.15">
      <c r="A139" s="127"/>
      <c r="B139" s="127"/>
      <c r="C139" s="127"/>
      <c r="D139" s="158"/>
      <c r="E139" s="158"/>
      <c r="F139" s="158"/>
      <c r="G139" s="158"/>
      <c r="H139" s="158"/>
      <c r="I139" s="157"/>
      <c r="J139" s="157"/>
      <c r="K139" s="157"/>
      <c r="L139" s="117"/>
      <c r="M139" s="163"/>
      <c r="N139" s="157"/>
      <c r="O139" s="127"/>
    </row>
    <row r="140" spans="1:18" s="130" customFormat="1" ht="13" customHeight="1" x14ac:dyDescent="0.15">
      <c r="A140" s="127"/>
      <c r="B140" s="168"/>
      <c r="C140" s="165" t="s">
        <v>450</v>
      </c>
      <c r="D140" s="158"/>
      <c r="E140" s="158"/>
      <c r="F140" s="158"/>
      <c r="G140" s="158"/>
      <c r="H140" s="158"/>
      <c r="I140" s="157"/>
      <c r="J140" s="157"/>
      <c r="K140" s="157"/>
      <c r="L140" s="117"/>
      <c r="M140" s="163"/>
      <c r="N140" s="157"/>
      <c r="O140" s="127"/>
    </row>
    <row r="141" spans="1:18" s="130" customFormat="1" ht="13" customHeight="1" x14ac:dyDescent="0.15">
      <c r="A141" s="127"/>
      <c r="B141" s="127"/>
      <c r="C141" s="223" t="s">
        <v>547</v>
      </c>
      <c r="D141" s="255" t="s">
        <v>596</v>
      </c>
      <c r="E141" s="255"/>
      <c r="F141" s="255"/>
      <c r="G141" s="255"/>
      <c r="H141" s="255"/>
      <c r="I141" s="255"/>
      <c r="J141" s="255"/>
      <c r="K141" s="255"/>
      <c r="L141" s="255"/>
      <c r="M141" s="255"/>
      <c r="N141" s="255"/>
      <c r="O141" s="127"/>
    </row>
    <row r="142" spans="1:18" s="130" customFormat="1" ht="13" customHeight="1" x14ac:dyDescent="0.15">
      <c r="A142" s="127"/>
      <c r="B142" s="127"/>
      <c r="C142" s="223" t="s">
        <v>547</v>
      </c>
      <c r="D142" s="255" t="s">
        <v>597</v>
      </c>
      <c r="E142" s="255"/>
      <c r="F142" s="255"/>
      <c r="G142" s="255"/>
      <c r="H142" s="255"/>
      <c r="I142" s="255"/>
      <c r="J142" s="255"/>
      <c r="K142" s="255"/>
      <c r="L142" s="255"/>
      <c r="M142" s="255"/>
      <c r="N142" s="255"/>
      <c r="O142" s="127"/>
    </row>
    <row r="143" spans="1:18" s="130" customFormat="1" ht="9" customHeight="1" x14ac:dyDescent="0.15">
      <c r="A143" s="127"/>
      <c r="B143" s="127"/>
      <c r="C143" s="166"/>
      <c r="D143" s="158"/>
      <c r="E143" s="158"/>
      <c r="F143" s="158"/>
      <c r="G143" s="158"/>
      <c r="H143" s="158"/>
      <c r="I143" s="157"/>
      <c r="J143" s="157"/>
      <c r="K143" s="157"/>
      <c r="L143" s="117"/>
      <c r="M143" s="163"/>
      <c r="N143" s="157"/>
      <c r="O143" s="127"/>
    </row>
    <row r="144" spans="1:18" s="130" customFormat="1" ht="13" customHeight="1" x14ac:dyDescent="0.15">
      <c r="A144" s="127"/>
      <c r="B144" s="127"/>
      <c r="C144" s="256" t="s">
        <v>616</v>
      </c>
      <c r="D144" s="256"/>
      <c r="E144" s="256"/>
      <c r="F144" s="256"/>
      <c r="G144" s="256"/>
      <c r="H144" s="256"/>
      <c r="I144" s="256"/>
      <c r="J144" s="256"/>
      <c r="K144" s="256"/>
      <c r="L144" s="256"/>
      <c r="M144" s="256"/>
      <c r="N144" s="256"/>
      <c r="O144" s="127"/>
    </row>
    <row r="145" spans="1:18" s="130" customFormat="1" ht="3" customHeight="1" thickBot="1" x14ac:dyDescent="0.2">
      <c r="A145" s="127"/>
      <c r="B145" s="127"/>
      <c r="C145" s="225"/>
      <c r="D145" s="225"/>
      <c r="E145" s="225"/>
      <c r="F145" s="225"/>
      <c r="G145" s="225"/>
      <c r="H145" s="225"/>
      <c r="I145" s="225"/>
      <c r="J145" s="225"/>
      <c r="K145" s="225"/>
      <c r="L145" s="225"/>
      <c r="M145" s="225"/>
      <c r="N145" s="225"/>
      <c r="O145" s="127"/>
    </row>
    <row r="146" spans="1:18" s="126" customFormat="1" ht="104.25" customHeight="1" thickBot="1" x14ac:dyDescent="0.25">
      <c r="A146" s="125"/>
      <c r="B146" s="219"/>
      <c r="C146" s="257" t="s">
        <v>12</v>
      </c>
      <c r="D146" s="258"/>
      <c r="E146" s="258"/>
      <c r="F146" s="258"/>
      <c r="G146" s="258"/>
      <c r="H146" s="258"/>
      <c r="I146" s="258"/>
      <c r="J146" s="258"/>
      <c r="K146" s="258"/>
      <c r="L146" s="258"/>
      <c r="M146" s="258"/>
      <c r="N146" s="259"/>
      <c r="O146" s="14"/>
    </row>
    <row r="147" spans="1:18" s="130" customFormat="1" ht="16" customHeight="1" x14ac:dyDescent="0.15">
      <c r="A147" s="127"/>
      <c r="B147" s="127"/>
      <c r="C147" s="221" t="s">
        <v>610</v>
      </c>
      <c r="D147" s="158"/>
      <c r="E147" s="158"/>
      <c r="F147" s="158"/>
      <c r="G147" s="158"/>
      <c r="H147" s="158"/>
      <c r="I147" s="157"/>
      <c r="J147" s="157"/>
      <c r="K147" s="157"/>
      <c r="L147" s="117"/>
      <c r="M147" s="163"/>
      <c r="N147" s="187" t="s">
        <v>487</v>
      </c>
      <c r="O147" s="127"/>
    </row>
    <row r="148" spans="1:18" s="130" customFormat="1" ht="13" customHeight="1" x14ac:dyDescent="0.15">
      <c r="A148" s="127"/>
      <c r="B148" s="127"/>
      <c r="C148" s="261" t="s">
        <v>631</v>
      </c>
      <c r="D148" s="261"/>
      <c r="E148" s="261"/>
      <c r="F148" s="261"/>
      <c r="G148" s="261"/>
      <c r="H148" s="261"/>
      <c r="I148" s="261"/>
      <c r="J148" s="261"/>
      <c r="K148" s="157"/>
      <c r="L148" s="170" t="s">
        <v>486</v>
      </c>
      <c r="M148" s="163"/>
      <c r="N148" s="107" t="s">
        <v>442</v>
      </c>
      <c r="O148" s="127"/>
    </row>
    <row r="149" spans="1:18" s="130" customFormat="1" ht="3" customHeight="1" x14ac:dyDescent="0.15">
      <c r="A149" s="127"/>
      <c r="B149" s="127"/>
      <c r="C149" s="127"/>
      <c r="D149" s="158"/>
      <c r="E149" s="158"/>
      <c r="F149" s="158"/>
      <c r="G149" s="158"/>
      <c r="H149" s="158"/>
      <c r="I149" s="157"/>
      <c r="J149" s="160"/>
      <c r="K149" s="157"/>
      <c r="L149" s="117"/>
      <c r="M149" s="163"/>
      <c r="N149" s="157"/>
      <c r="O149" s="127"/>
    </row>
    <row r="150" spans="1:18" s="130" customFormat="1" ht="13" customHeight="1" x14ac:dyDescent="0.15">
      <c r="A150" s="127"/>
      <c r="B150" s="127"/>
      <c r="C150" s="261" t="s">
        <v>632</v>
      </c>
      <c r="D150" s="261"/>
      <c r="E150" s="261"/>
      <c r="F150" s="261"/>
      <c r="G150" s="261"/>
      <c r="H150" s="261"/>
      <c r="I150" s="261"/>
      <c r="J150" s="261"/>
      <c r="K150" s="157"/>
      <c r="L150" s="170" t="s">
        <v>486</v>
      </c>
      <c r="M150" s="163"/>
      <c r="N150" s="107" t="s">
        <v>442</v>
      </c>
      <c r="O150" s="127"/>
    </row>
    <row r="151" spans="1:18" s="1" customFormat="1" ht="9" customHeight="1" x14ac:dyDescent="0.2">
      <c r="A151" s="2"/>
      <c r="B151" s="2"/>
      <c r="C151" s="2"/>
      <c r="D151" s="174"/>
      <c r="E151" s="174"/>
      <c r="F151" s="174"/>
      <c r="G151" s="174"/>
      <c r="H151" s="174"/>
      <c r="I151" s="173"/>
      <c r="J151" s="173"/>
      <c r="K151" s="173"/>
      <c r="L151" s="117"/>
      <c r="M151" s="163"/>
      <c r="N151" s="173"/>
      <c r="O151" s="2"/>
    </row>
    <row r="152" spans="1:18" s="1" customFormat="1" ht="3" customHeight="1" x14ac:dyDescent="0.2">
      <c r="A152" s="2"/>
      <c r="B152" s="178"/>
      <c r="C152" s="178"/>
      <c r="D152" s="179"/>
      <c r="E152" s="179"/>
      <c r="F152" s="179"/>
      <c r="G152" s="179"/>
      <c r="H152" s="179"/>
      <c r="I152" s="180"/>
      <c r="J152" s="180"/>
      <c r="K152" s="180"/>
      <c r="L152" s="181"/>
      <c r="M152" s="182"/>
      <c r="N152" s="180"/>
      <c r="O152" s="2"/>
    </row>
    <row r="153" spans="1:18" s="1" customFormat="1" ht="9" customHeight="1" x14ac:dyDescent="0.2">
      <c r="A153" s="2"/>
      <c r="B153" s="2"/>
      <c r="C153" s="2"/>
      <c r="D153" s="174"/>
      <c r="E153" s="174"/>
      <c r="F153" s="174"/>
      <c r="G153" s="174"/>
      <c r="H153" s="174"/>
      <c r="I153" s="173"/>
      <c r="J153" s="173"/>
      <c r="K153" s="173"/>
      <c r="L153" s="117"/>
      <c r="M153" s="163"/>
      <c r="N153" s="173"/>
      <c r="O153" s="2"/>
    </row>
    <row r="154" spans="1:18" s="1" customFormat="1" ht="15" customHeight="1" x14ac:dyDescent="0.2">
      <c r="A154" s="2"/>
      <c r="B154" s="242" t="s">
        <v>467</v>
      </c>
      <c r="C154" s="243"/>
      <c r="D154" s="243"/>
      <c r="E154" s="243"/>
      <c r="F154" s="243"/>
      <c r="G154" s="243"/>
      <c r="H154" s="243"/>
      <c r="I154" s="243"/>
      <c r="J154" s="244"/>
      <c r="K154" s="173"/>
      <c r="L154" s="39" t="s">
        <v>203</v>
      </c>
      <c r="M154" s="163"/>
      <c r="N154" s="176" t="str">
        <f>VLOOKUP(Q154,'Basic data'!E4:F8,2,FALSE)</f>
        <v>Good</v>
      </c>
      <c r="O154" s="2"/>
      <c r="Q154" s="40">
        <f>MIN(VLOOKUP(N167,'Basic data'!D4:E8,2,FALSE),VLOOKUP(N169,'Basic data'!D4:E8,2,FALSE))</f>
        <v>3</v>
      </c>
      <c r="R154" s="1" t="s">
        <v>466</v>
      </c>
    </row>
    <row r="155" spans="1:18" s="130" customFormat="1" ht="3" customHeight="1" x14ac:dyDescent="0.15">
      <c r="A155" s="127"/>
      <c r="B155" s="127"/>
      <c r="C155" s="127"/>
      <c r="D155" s="158"/>
      <c r="E155" s="158"/>
      <c r="F155" s="158"/>
      <c r="G155" s="158"/>
      <c r="H155" s="158"/>
      <c r="I155" s="157"/>
      <c r="J155" s="157"/>
      <c r="K155" s="157"/>
      <c r="L155" s="117"/>
      <c r="M155" s="163"/>
      <c r="N155" s="157"/>
      <c r="O155" s="127"/>
    </row>
    <row r="156" spans="1:18" s="162" customFormat="1" ht="25.75" customHeight="1" x14ac:dyDescent="0.15">
      <c r="A156" s="167"/>
      <c r="B156" s="169"/>
      <c r="C156" s="260" t="s">
        <v>516</v>
      </c>
      <c r="D156" s="260"/>
      <c r="E156" s="260"/>
      <c r="F156" s="260"/>
      <c r="G156" s="260"/>
      <c r="H156" s="260"/>
      <c r="I156" s="260"/>
      <c r="J156" s="260"/>
      <c r="K156" s="260"/>
      <c r="L156" s="260"/>
      <c r="M156" s="260"/>
      <c r="N156" s="260"/>
      <c r="O156" s="167"/>
    </row>
    <row r="157" spans="1:18" s="130" customFormat="1" ht="3" customHeight="1" x14ac:dyDescent="0.15">
      <c r="A157" s="127"/>
      <c r="B157" s="127"/>
      <c r="C157" s="127"/>
      <c r="D157" s="158"/>
      <c r="E157" s="158"/>
      <c r="F157" s="158"/>
      <c r="G157" s="158"/>
      <c r="H157" s="158"/>
      <c r="I157" s="157"/>
      <c r="J157" s="157"/>
      <c r="K157" s="157"/>
      <c r="L157" s="117"/>
      <c r="M157" s="163"/>
      <c r="N157" s="157"/>
      <c r="O157" s="127"/>
    </row>
    <row r="158" spans="1:18" s="130" customFormat="1" ht="13" customHeight="1" x14ac:dyDescent="0.15">
      <c r="A158" s="127"/>
      <c r="B158" s="168"/>
      <c r="C158" s="165" t="s">
        <v>450</v>
      </c>
      <c r="D158" s="158"/>
      <c r="E158" s="158"/>
      <c r="F158" s="158"/>
      <c r="G158" s="158"/>
      <c r="H158" s="158"/>
      <c r="I158" s="157"/>
      <c r="J158" s="157"/>
      <c r="K158" s="157"/>
      <c r="L158" s="117"/>
      <c r="M158" s="163"/>
      <c r="N158" s="157"/>
      <c r="O158" s="127"/>
    </row>
    <row r="159" spans="1:18" s="130" customFormat="1" ht="26.25" customHeight="1" x14ac:dyDescent="0.15">
      <c r="A159" s="127"/>
      <c r="B159" s="127"/>
      <c r="C159" s="224" t="s">
        <v>547</v>
      </c>
      <c r="D159" s="255" t="s">
        <v>598</v>
      </c>
      <c r="E159" s="255"/>
      <c r="F159" s="255"/>
      <c r="G159" s="255"/>
      <c r="H159" s="255"/>
      <c r="I159" s="255"/>
      <c r="J159" s="255"/>
      <c r="K159" s="255"/>
      <c r="L159" s="255"/>
      <c r="M159" s="255"/>
      <c r="N159" s="255"/>
      <c r="O159" s="127"/>
    </row>
    <row r="160" spans="1:18" s="130" customFormat="1" ht="13" customHeight="1" x14ac:dyDescent="0.15">
      <c r="A160" s="127"/>
      <c r="B160" s="127"/>
      <c r="C160" s="223" t="s">
        <v>547</v>
      </c>
      <c r="D160" s="255" t="s">
        <v>599</v>
      </c>
      <c r="E160" s="255"/>
      <c r="F160" s="255"/>
      <c r="G160" s="255"/>
      <c r="H160" s="255"/>
      <c r="I160" s="255"/>
      <c r="J160" s="255"/>
      <c r="K160" s="255"/>
      <c r="L160" s="255"/>
      <c r="M160" s="255"/>
      <c r="N160" s="255"/>
      <c r="O160" s="127"/>
    </row>
    <row r="161" spans="1:18" s="130" customFormat="1" ht="13" customHeight="1" x14ac:dyDescent="0.15">
      <c r="A161" s="127"/>
      <c r="B161" s="127"/>
      <c r="C161" s="223" t="s">
        <v>547</v>
      </c>
      <c r="D161" s="255" t="s">
        <v>600</v>
      </c>
      <c r="E161" s="255"/>
      <c r="F161" s="255"/>
      <c r="G161" s="255"/>
      <c r="H161" s="255"/>
      <c r="I161" s="255"/>
      <c r="J161" s="255"/>
      <c r="K161" s="255"/>
      <c r="L161" s="255"/>
      <c r="M161" s="255"/>
      <c r="N161" s="255"/>
      <c r="O161" s="127"/>
    </row>
    <row r="162" spans="1:18" s="130" customFormat="1" ht="9" customHeight="1" x14ac:dyDescent="0.15">
      <c r="A162" s="127"/>
      <c r="B162" s="127"/>
      <c r="C162" s="166"/>
      <c r="D162" s="158"/>
      <c r="E162" s="158"/>
      <c r="F162" s="158"/>
      <c r="G162" s="158"/>
      <c r="H162" s="158"/>
      <c r="I162" s="157"/>
      <c r="J162" s="157"/>
      <c r="K162" s="157"/>
      <c r="L162" s="117"/>
      <c r="M162" s="163"/>
      <c r="N162" s="157"/>
      <c r="O162" s="127"/>
    </row>
    <row r="163" spans="1:18" s="130" customFormat="1" ht="13" customHeight="1" x14ac:dyDescent="0.15">
      <c r="A163" s="127"/>
      <c r="B163" s="127"/>
      <c r="C163" s="256" t="s">
        <v>617</v>
      </c>
      <c r="D163" s="256"/>
      <c r="E163" s="256"/>
      <c r="F163" s="256"/>
      <c r="G163" s="256"/>
      <c r="H163" s="256"/>
      <c r="I163" s="256"/>
      <c r="J163" s="256"/>
      <c r="K163" s="256"/>
      <c r="L163" s="256"/>
      <c r="M163" s="256"/>
      <c r="N163" s="256"/>
      <c r="O163" s="127"/>
    </row>
    <row r="164" spans="1:18" s="130" customFormat="1" ht="3" customHeight="1" thickBot="1" x14ac:dyDescent="0.2">
      <c r="A164" s="127"/>
      <c r="B164" s="127"/>
      <c r="C164" s="225"/>
      <c r="D164" s="225"/>
      <c r="E164" s="225"/>
      <c r="F164" s="225"/>
      <c r="G164" s="225"/>
      <c r="H164" s="225"/>
      <c r="I164" s="225"/>
      <c r="J164" s="225"/>
      <c r="K164" s="225"/>
      <c r="L164" s="225"/>
      <c r="M164" s="225"/>
      <c r="N164" s="225"/>
      <c r="O164" s="127"/>
    </row>
    <row r="165" spans="1:18" s="126" customFormat="1" ht="104.25" customHeight="1" thickBot="1" x14ac:dyDescent="0.25">
      <c r="A165" s="125"/>
      <c r="B165" s="219"/>
      <c r="C165" s="257" t="s">
        <v>12</v>
      </c>
      <c r="D165" s="258"/>
      <c r="E165" s="258"/>
      <c r="F165" s="258"/>
      <c r="G165" s="258"/>
      <c r="H165" s="258"/>
      <c r="I165" s="258"/>
      <c r="J165" s="258"/>
      <c r="K165" s="258"/>
      <c r="L165" s="258"/>
      <c r="M165" s="258"/>
      <c r="N165" s="259"/>
      <c r="O165" s="14"/>
    </row>
    <row r="166" spans="1:18" s="130" customFormat="1" ht="16" customHeight="1" x14ac:dyDescent="0.15">
      <c r="A166" s="127"/>
      <c r="B166" s="127"/>
      <c r="C166" s="221" t="s">
        <v>610</v>
      </c>
      <c r="D166" s="158"/>
      <c r="E166" s="158"/>
      <c r="F166" s="158"/>
      <c r="G166" s="158"/>
      <c r="H166" s="158"/>
      <c r="I166" s="157"/>
      <c r="J166" s="157"/>
      <c r="K166" s="157"/>
      <c r="L166" s="117"/>
      <c r="M166" s="163"/>
      <c r="N166" s="187" t="s">
        <v>487</v>
      </c>
      <c r="O166" s="127"/>
    </row>
    <row r="167" spans="1:18" s="130" customFormat="1" ht="13" customHeight="1" x14ac:dyDescent="0.15">
      <c r="A167" s="127"/>
      <c r="B167" s="127"/>
      <c r="C167" s="261" t="s">
        <v>633</v>
      </c>
      <c r="D167" s="261"/>
      <c r="E167" s="261"/>
      <c r="F167" s="261"/>
      <c r="G167" s="261"/>
      <c r="H167" s="261"/>
      <c r="I167" s="261"/>
      <c r="J167" s="261"/>
      <c r="K167" s="157"/>
      <c r="L167" s="170" t="s">
        <v>486</v>
      </c>
      <c r="M167" s="163"/>
      <c r="N167" s="107" t="s">
        <v>442</v>
      </c>
      <c r="O167" s="127"/>
    </row>
    <row r="168" spans="1:18" s="130" customFormat="1" ht="3" customHeight="1" x14ac:dyDescent="0.15">
      <c r="A168" s="127"/>
      <c r="B168" s="127"/>
      <c r="C168" s="127"/>
      <c r="D168" s="158"/>
      <c r="E168" s="158"/>
      <c r="F168" s="158"/>
      <c r="G168" s="158"/>
      <c r="H168" s="158"/>
      <c r="I168" s="157"/>
      <c r="J168" s="160"/>
      <c r="K168" s="157"/>
      <c r="L168" s="117"/>
      <c r="M168" s="163"/>
      <c r="N168" s="157"/>
      <c r="O168" s="127"/>
    </row>
    <row r="169" spans="1:18" s="130" customFormat="1" ht="13" customHeight="1" x14ac:dyDescent="0.15">
      <c r="A169" s="127"/>
      <c r="B169" s="127"/>
      <c r="C169" s="261" t="s">
        <v>634</v>
      </c>
      <c r="D169" s="261"/>
      <c r="E169" s="261"/>
      <c r="F169" s="261"/>
      <c r="G169" s="261"/>
      <c r="H169" s="261"/>
      <c r="I169" s="261"/>
      <c r="J169" s="261"/>
      <c r="K169" s="157"/>
      <c r="L169" s="170" t="s">
        <v>486</v>
      </c>
      <c r="M169" s="163"/>
      <c r="N169" s="107" t="s">
        <v>442</v>
      </c>
      <c r="O169" s="127"/>
    </row>
    <row r="170" spans="1:18" s="1" customFormat="1" ht="9" customHeight="1" x14ac:dyDescent="0.2">
      <c r="A170" s="2"/>
      <c r="B170" s="2"/>
      <c r="C170" s="2"/>
      <c r="D170" s="174"/>
      <c r="E170" s="174"/>
      <c r="F170" s="174"/>
      <c r="G170" s="174"/>
      <c r="H170" s="174"/>
      <c r="I170" s="173"/>
      <c r="J170" s="173"/>
      <c r="K170" s="173"/>
      <c r="L170" s="117"/>
      <c r="M170" s="163"/>
      <c r="N170" s="173"/>
      <c r="O170" s="2"/>
    </row>
    <row r="171" spans="1:18" s="1" customFormat="1" ht="3" customHeight="1" x14ac:dyDescent="0.2">
      <c r="A171" s="2"/>
      <c r="B171" s="178"/>
      <c r="C171" s="178"/>
      <c r="D171" s="179"/>
      <c r="E171" s="179"/>
      <c r="F171" s="179"/>
      <c r="G171" s="179"/>
      <c r="H171" s="179"/>
      <c r="I171" s="180"/>
      <c r="J171" s="180"/>
      <c r="K171" s="180"/>
      <c r="L171" s="181"/>
      <c r="M171" s="182"/>
      <c r="N171" s="180"/>
      <c r="O171" s="2"/>
    </row>
    <row r="172" spans="1:18" s="1" customFormat="1" ht="9" customHeight="1" x14ac:dyDescent="0.2">
      <c r="A172" s="2"/>
      <c r="B172" s="2"/>
      <c r="C172" s="2"/>
      <c r="D172" s="174"/>
      <c r="E172" s="174"/>
      <c r="F172" s="174"/>
      <c r="G172" s="174"/>
      <c r="H172" s="174"/>
      <c r="I172" s="173"/>
      <c r="J172" s="173"/>
      <c r="K172" s="173"/>
      <c r="L172" s="117"/>
      <c r="M172" s="163"/>
      <c r="N172" s="173"/>
      <c r="O172" s="2"/>
    </row>
    <row r="173" spans="1:18" s="1" customFormat="1" ht="15" customHeight="1" x14ac:dyDescent="0.2">
      <c r="A173" s="2"/>
      <c r="B173" s="242" t="s">
        <v>518</v>
      </c>
      <c r="C173" s="243"/>
      <c r="D173" s="243"/>
      <c r="E173" s="243"/>
      <c r="F173" s="243"/>
      <c r="G173" s="243"/>
      <c r="H173" s="243"/>
      <c r="I173" s="243"/>
      <c r="J173" s="244"/>
      <c r="K173" s="173"/>
      <c r="L173" s="39" t="s">
        <v>203</v>
      </c>
      <c r="M173" s="163"/>
      <c r="N173" s="176" t="str">
        <f>VLOOKUP(Q173,'Basic data'!E4:F8,2,FALSE)</f>
        <v>Good</v>
      </c>
      <c r="O173" s="2"/>
      <c r="Q173" s="40">
        <f>MIN(VLOOKUP(N191,'Basic data'!D4:E8,2,FALSE),VLOOKUP(N193,'Basic data'!D4:E8,2,FALSE))</f>
        <v>3</v>
      </c>
      <c r="R173" s="1" t="s">
        <v>468</v>
      </c>
    </row>
    <row r="174" spans="1:18" s="130" customFormat="1" ht="3" customHeight="1" x14ac:dyDescent="0.15">
      <c r="A174" s="127"/>
      <c r="B174" s="127"/>
      <c r="C174" s="127"/>
      <c r="D174" s="158"/>
      <c r="E174" s="158"/>
      <c r="F174" s="158"/>
      <c r="G174" s="158"/>
      <c r="H174" s="158"/>
      <c r="I174" s="157"/>
      <c r="J174" s="157"/>
      <c r="K174" s="157"/>
      <c r="L174" s="117"/>
      <c r="M174" s="163"/>
      <c r="N174" s="157"/>
      <c r="O174" s="127"/>
    </row>
    <row r="175" spans="1:18" s="162" customFormat="1" ht="39" customHeight="1" x14ac:dyDescent="0.15">
      <c r="A175" s="167"/>
      <c r="B175" s="169"/>
      <c r="C175" s="260" t="s">
        <v>473</v>
      </c>
      <c r="D175" s="260"/>
      <c r="E175" s="260"/>
      <c r="F175" s="260"/>
      <c r="G175" s="260"/>
      <c r="H175" s="260"/>
      <c r="I175" s="260"/>
      <c r="J175" s="260"/>
      <c r="K175" s="260"/>
      <c r="L175" s="260"/>
      <c r="M175" s="260"/>
      <c r="N175" s="260"/>
      <c r="O175" s="167"/>
    </row>
    <row r="176" spans="1:18" s="130" customFormat="1" ht="3" customHeight="1" x14ac:dyDescent="0.15">
      <c r="A176" s="127"/>
      <c r="B176" s="127"/>
      <c r="C176" s="127"/>
      <c r="D176" s="158"/>
      <c r="E176" s="158"/>
      <c r="F176" s="158"/>
      <c r="G176" s="158"/>
      <c r="H176" s="158"/>
      <c r="I176" s="157"/>
      <c r="J176" s="157"/>
      <c r="K176" s="157"/>
      <c r="L176" s="117"/>
      <c r="M176" s="163"/>
      <c r="N176" s="157"/>
      <c r="O176" s="127"/>
    </row>
    <row r="177" spans="1:15" s="130" customFormat="1" ht="13" customHeight="1" x14ac:dyDescent="0.15">
      <c r="A177" s="127"/>
      <c r="B177" s="168"/>
      <c r="C177" s="165" t="s">
        <v>450</v>
      </c>
      <c r="D177" s="158"/>
      <c r="E177" s="158"/>
      <c r="F177" s="158"/>
      <c r="G177" s="158"/>
      <c r="H177" s="158"/>
      <c r="I177" s="157"/>
      <c r="J177" s="157"/>
      <c r="K177" s="157"/>
      <c r="L177" s="117"/>
      <c r="M177" s="163"/>
      <c r="N177" s="157"/>
      <c r="O177" s="127"/>
    </row>
    <row r="178" spans="1:15" s="130" customFormat="1" ht="13" customHeight="1" x14ac:dyDescent="0.15">
      <c r="A178" s="127"/>
      <c r="B178" s="127"/>
      <c r="C178" s="223" t="s">
        <v>547</v>
      </c>
      <c r="D178" s="255" t="s">
        <v>601</v>
      </c>
      <c r="E178" s="255"/>
      <c r="F178" s="255"/>
      <c r="G178" s="255"/>
      <c r="H178" s="255"/>
      <c r="I178" s="255"/>
      <c r="J178" s="255"/>
      <c r="K178" s="255"/>
      <c r="L178" s="255"/>
      <c r="M178" s="255"/>
      <c r="N178" s="255"/>
      <c r="O178" s="127"/>
    </row>
    <row r="179" spans="1:15" s="130" customFormat="1" ht="13" customHeight="1" x14ac:dyDescent="0.15">
      <c r="A179" s="127"/>
      <c r="B179" s="127"/>
      <c r="C179" s="223" t="s">
        <v>547</v>
      </c>
      <c r="D179" s="255" t="s">
        <v>602</v>
      </c>
      <c r="E179" s="255"/>
      <c r="F179" s="255"/>
      <c r="G179" s="255"/>
      <c r="H179" s="255"/>
      <c r="I179" s="255"/>
      <c r="J179" s="255"/>
      <c r="K179" s="255"/>
      <c r="L179" s="255"/>
      <c r="M179" s="255"/>
      <c r="N179" s="255"/>
      <c r="O179" s="127"/>
    </row>
    <row r="180" spans="1:15" s="130" customFormat="1" ht="13" customHeight="1" x14ac:dyDescent="0.15">
      <c r="A180" s="127"/>
      <c r="B180" s="127"/>
      <c r="C180" s="223" t="s">
        <v>547</v>
      </c>
      <c r="D180" s="255" t="s">
        <v>603</v>
      </c>
      <c r="E180" s="255"/>
      <c r="F180" s="255"/>
      <c r="G180" s="255"/>
      <c r="H180" s="255"/>
      <c r="I180" s="255"/>
      <c r="J180" s="255"/>
      <c r="K180" s="255"/>
      <c r="L180" s="255"/>
      <c r="M180" s="255"/>
      <c r="N180" s="255"/>
      <c r="O180" s="127"/>
    </row>
    <row r="181" spans="1:15" s="130" customFormat="1" ht="13" customHeight="1" x14ac:dyDescent="0.15">
      <c r="A181" s="127"/>
      <c r="B181" s="127"/>
      <c r="C181" s="223" t="s">
        <v>547</v>
      </c>
      <c r="D181" s="255" t="s">
        <v>604</v>
      </c>
      <c r="E181" s="255"/>
      <c r="F181" s="255"/>
      <c r="G181" s="255"/>
      <c r="H181" s="255"/>
      <c r="I181" s="255"/>
      <c r="J181" s="255"/>
      <c r="K181" s="255"/>
      <c r="L181" s="255"/>
      <c r="M181" s="255"/>
      <c r="N181" s="255"/>
      <c r="O181" s="127"/>
    </row>
    <row r="182" spans="1:15" s="130" customFormat="1" ht="13" customHeight="1" x14ac:dyDescent="0.15">
      <c r="A182" s="127"/>
      <c r="B182" s="127"/>
      <c r="C182" s="223" t="s">
        <v>547</v>
      </c>
      <c r="D182" s="255" t="s">
        <v>605</v>
      </c>
      <c r="E182" s="255"/>
      <c r="F182" s="255"/>
      <c r="G182" s="255"/>
      <c r="H182" s="255"/>
      <c r="I182" s="255"/>
      <c r="J182" s="255"/>
      <c r="K182" s="255"/>
      <c r="L182" s="255"/>
      <c r="M182" s="255"/>
      <c r="N182" s="255"/>
      <c r="O182" s="127"/>
    </row>
    <row r="183" spans="1:15" s="130" customFormat="1" ht="13" customHeight="1" x14ac:dyDescent="0.15">
      <c r="A183" s="127"/>
      <c r="B183" s="127"/>
      <c r="C183" s="223" t="s">
        <v>547</v>
      </c>
      <c r="D183" s="255" t="s">
        <v>606</v>
      </c>
      <c r="E183" s="255"/>
      <c r="F183" s="255"/>
      <c r="G183" s="255"/>
      <c r="H183" s="255"/>
      <c r="I183" s="255"/>
      <c r="J183" s="255"/>
      <c r="K183" s="255"/>
      <c r="L183" s="255"/>
      <c r="M183" s="255"/>
      <c r="N183" s="255"/>
      <c r="O183" s="127"/>
    </row>
    <row r="184" spans="1:15" s="130" customFormat="1" ht="13" customHeight="1" x14ac:dyDescent="0.15">
      <c r="A184" s="127"/>
      <c r="B184" s="127"/>
      <c r="C184" s="223" t="s">
        <v>547</v>
      </c>
      <c r="D184" s="255" t="s">
        <v>607</v>
      </c>
      <c r="E184" s="255"/>
      <c r="F184" s="255"/>
      <c r="G184" s="255"/>
      <c r="H184" s="255"/>
      <c r="I184" s="255"/>
      <c r="J184" s="255"/>
      <c r="K184" s="255"/>
      <c r="L184" s="255"/>
      <c r="M184" s="255"/>
      <c r="N184" s="255"/>
      <c r="O184" s="127"/>
    </row>
    <row r="185" spans="1:15" s="130" customFormat="1" ht="13" customHeight="1" x14ac:dyDescent="0.15">
      <c r="A185" s="127"/>
      <c r="B185" s="127"/>
      <c r="C185" s="223" t="s">
        <v>547</v>
      </c>
      <c r="D185" s="255" t="s">
        <v>608</v>
      </c>
      <c r="E185" s="255"/>
      <c r="F185" s="255"/>
      <c r="G185" s="255"/>
      <c r="H185" s="255"/>
      <c r="I185" s="255"/>
      <c r="J185" s="255"/>
      <c r="K185" s="255"/>
      <c r="L185" s="255"/>
      <c r="M185" s="255"/>
      <c r="N185" s="255"/>
      <c r="O185" s="127"/>
    </row>
    <row r="186" spans="1:15" s="130" customFormat="1" ht="9" customHeight="1" x14ac:dyDescent="0.15">
      <c r="A186" s="127"/>
      <c r="B186" s="127"/>
      <c r="C186" s="166"/>
      <c r="D186" s="158"/>
      <c r="E186" s="158"/>
      <c r="F186" s="158"/>
      <c r="G186" s="158"/>
      <c r="H186" s="158"/>
      <c r="I186" s="157"/>
      <c r="J186" s="157"/>
      <c r="K186" s="157"/>
      <c r="L186" s="117"/>
      <c r="M186" s="163"/>
      <c r="N186" s="157"/>
      <c r="O186" s="127"/>
    </row>
    <row r="187" spans="1:15" s="130" customFormat="1" ht="13" customHeight="1" x14ac:dyDescent="0.15">
      <c r="A187" s="127"/>
      <c r="B187" s="127"/>
      <c r="C187" s="256" t="s">
        <v>618</v>
      </c>
      <c r="D187" s="256"/>
      <c r="E187" s="256"/>
      <c r="F187" s="256"/>
      <c r="G187" s="256"/>
      <c r="H187" s="256"/>
      <c r="I187" s="256"/>
      <c r="J187" s="256"/>
      <c r="K187" s="256"/>
      <c r="L187" s="256"/>
      <c r="M187" s="256"/>
      <c r="N187" s="256"/>
      <c r="O187" s="127"/>
    </row>
    <row r="188" spans="1:15" s="130" customFormat="1" ht="3" customHeight="1" thickBot="1" x14ac:dyDescent="0.2">
      <c r="A188" s="127"/>
      <c r="B188" s="127"/>
      <c r="C188" s="225"/>
      <c r="D188" s="225"/>
      <c r="E188" s="225"/>
      <c r="F188" s="225"/>
      <c r="G188" s="225"/>
      <c r="H188" s="225"/>
      <c r="I188" s="225"/>
      <c r="J188" s="225"/>
      <c r="K188" s="225"/>
      <c r="L188" s="225"/>
      <c r="M188" s="225"/>
      <c r="N188" s="225"/>
      <c r="O188" s="127"/>
    </row>
    <row r="189" spans="1:15" s="126" customFormat="1" ht="104.25" customHeight="1" thickBot="1" x14ac:dyDescent="0.25">
      <c r="A189" s="125"/>
      <c r="B189" s="219"/>
      <c r="C189" s="257" t="s">
        <v>12</v>
      </c>
      <c r="D189" s="258"/>
      <c r="E189" s="258"/>
      <c r="F189" s="258"/>
      <c r="G189" s="258"/>
      <c r="H189" s="258"/>
      <c r="I189" s="258"/>
      <c r="J189" s="258"/>
      <c r="K189" s="258"/>
      <c r="L189" s="258"/>
      <c r="M189" s="258"/>
      <c r="N189" s="259"/>
      <c r="O189" s="14"/>
    </row>
    <row r="190" spans="1:15" s="130" customFormat="1" ht="16" customHeight="1" x14ac:dyDescent="0.15">
      <c r="A190" s="127"/>
      <c r="B190" s="127"/>
      <c r="C190" s="221" t="s">
        <v>610</v>
      </c>
      <c r="D190" s="158"/>
      <c r="E190" s="158"/>
      <c r="F190" s="158"/>
      <c r="G190" s="158"/>
      <c r="H190" s="158"/>
      <c r="I190" s="157"/>
      <c r="J190" s="157"/>
      <c r="K190" s="157"/>
      <c r="L190" s="117"/>
      <c r="M190" s="163"/>
      <c r="N190" s="187" t="s">
        <v>487</v>
      </c>
      <c r="O190" s="127"/>
    </row>
    <row r="191" spans="1:15" s="130" customFormat="1" ht="13" customHeight="1" x14ac:dyDescent="0.15">
      <c r="A191" s="127"/>
      <c r="B191" s="127"/>
      <c r="C191" s="261" t="s">
        <v>635</v>
      </c>
      <c r="D191" s="261"/>
      <c r="E191" s="261"/>
      <c r="F191" s="261"/>
      <c r="G191" s="261"/>
      <c r="H191" s="261"/>
      <c r="I191" s="261"/>
      <c r="J191" s="261"/>
      <c r="K191" s="157"/>
      <c r="L191" s="170" t="s">
        <v>486</v>
      </c>
      <c r="M191" s="163"/>
      <c r="N191" s="107" t="s">
        <v>442</v>
      </c>
      <c r="O191" s="127"/>
    </row>
    <row r="192" spans="1:15" s="130" customFormat="1" ht="3" customHeight="1" x14ac:dyDescent="0.15">
      <c r="A192" s="127"/>
      <c r="B192" s="127"/>
      <c r="C192" s="127"/>
      <c r="D192" s="158"/>
      <c r="E192" s="158"/>
      <c r="F192" s="158"/>
      <c r="G192" s="158"/>
      <c r="H192" s="158"/>
      <c r="I192" s="157"/>
      <c r="J192" s="160"/>
      <c r="K192" s="157"/>
      <c r="L192" s="117"/>
      <c r="M192" s="163"/>
      <c r="N192" s="157"/>
      <c r="O192" s="127"/>
    </row>
    <row r="193" spans="1:18" s="130" customFormat="1" ht="13" customHeight="1" x14ac:dyDescent="0.15">
      <c r="A193" s="127"/>
      <c r="B193" s="127"/>
      <c r="C193" s="261" t="s">
        <v>636</v>
      </c>
      <c r="D193" s="261"/>
      <c r="E193" s="261"/>
      <c r="F193" s="261"/>
      <c r="G193" s="261"/>
      <c r="H193" s="261"/>
      <c r="I193" s="261"/>
      <c r="J193" s="261"/>
      <c r="K193" s="157"/>
      <c r="L193" s="170" t="s">
        <v>486</v>
      </c>
      <c r="M193" s="163"/>
      <c r="N193" s="107" t="s">
        <v>442</v>
      </c>
      <c r="O193" s="127"/>
    </row>
    <row r="194" spans="1:18" s="6" customFormat="1" ht="9" customHeight="1" x14ac:dyDescent="0.15">
      <c r="A194" s="127"/>
      <c r="B194" s="127"/>
      <c r="C194" s="127"/>
      <c r="D194" s="80"/>
      <c r="E194" s="128"/>
      <c r="F194" s="129"/>
      <c r="G194" s="127"/>
      <c r="H194" s="127"/>
      <c r="I194" s="11"/>
      <c r="J194" s="127"/>
      <c r="K194" s="127"/>
      <c r="L194" s="127"/>
      <c r="M194" s="127"/>
      <c r="N194" s="127"/>
      <c r="O194" s="127"/>
      <c r="P194" s="130"/>
      <c r="Q194" s="130"/>
      <c r="R194" s="130"/>
    </row>
    <row r="195" spans="1:18" s="5" customFormat="1" ht="30" customHeight="1" x14ac:dyDescent="0.15">
      <c r="A195" s="4"/>
      <c r="B195" s="245" t="s">
        <v>490</v>
      </c>
      <c r="C195" s="246"/>
      <c r="D195" s="246"/>
      <c r="E195" s="246"/>
      <c r="F195" s="246"/>
      <c r="G195" s="246"/>
      <c r="H195" s="246"/>
      <c r="I195" s="246"/>
      <c r="J195" s="246"/>
      <c r="K195" s="246"/>
      <c r="L195" s="246"/>
      <c r="M195" s="246"/>
      <c r="N195" s="247"/>
      <c r="O195" s="4"/>
    </row>
    <row r="196" spans="1:18" ht="9" customHeight="1" x14ac:dyDescent="0.2">
      <c r="A196" s="127"/>
      <c r="B196" s="127"/>
      <c r="C196" s="127"/>
      <c r="D196" s="131"/>
      <c r="E196" s="132"/>
      <c r="F196" s="131"/>
      <c r="G196" s="131"/>
      <c r="H196" s="131"/>
      <c r="I196" s="131"/>
      <c r="J196" s="131"/>
      <c r="K196" s="131"/>
      <c r="L196" s="131"/>
      <c r="M196" s="131"/>
      <c r="N196" s="133"/>
      <c r="O196" s="119"/>
    </row>
  </sheetData>
  <sheetProtection password="C89C" sheet="1" selectLockedCells="1"/>
  <mergeCells count="98">
    <mergeCell ref="B195:N195"/>
    <mergeCell ref="C30:N30"/>
    <mergeCell ref="C22:J22"/>
    <mergeCell ref="C24:J24"/>
    <mergeCell ref="C44:J44"/>
    <mergeCell ref="C46:J46"/>
    <mergeCell ref="B50:J50"/>
    <mergeCell ref="C52:N52"/>
    <mergeCell ref="C76:N76"/>
    <mergeCell ref="C87:J87"/>
    <mergeCell ref="C83:N83"/>
    <mergeCell ref="C85:N85"/>
    <mergeCell ref="C68:J68"/>
    <mergeCell ref="C70:J70"/>
    <mergeCell ref="B74:J74"/>
    <mergeCell ref="C110:J110"/>
    <mergeCell ref="B2:N2"/>
    <mergeCell ref="B4:J4"/>
    <mergeCell ref="B10:J10"/>
    <mergeCell ref="C12:N12"/>
    <mergeCell ref="B28:J28"/>
    <mergeCell ref="D15:N15"/>
    <mergeCell ref="D16:N16"/>
    <mergeCell ref="C18:N18"/>
    <mergeCell ref="C20:N20"/>
    <mergeCell ref="C128:N128"/>
    <mergeCell ref="C112:J112"/>
    <mergeCell ref="B116:J116"/>
    <mergeCell ref="C89:J89"/>
    <mergeCell ref="B93:J93"/>
    <mergeCell ref="C95:N95"/>
    <mergeCell ref="D98:N98"/>
    <mergeCell ref="D99:N99"/>
    <mergeCell ref="D100:N100"/>
    <mergeCell ref="D101:N101"/>
    <mergeCell ref="D102:N102"/>
    <mergeCell ref="D103:N103"/>
    <mergeCell ref="D104:N104"/>
    <mergeCell ref="C106:N106"/>
    <mergeCell ref="C108:N108"/>
    <mergeCell ref="C169:J169"/>
    <mergeCell ref="C132:J132"/>
    <mergeCell ref="B136:J136"/>
    <mergeCell ref="C138:N138"/>
    <mergeCell ref="D141:N141"/>
    <mergeCell ref="D142:N142"/>
    <mergeCell ref="C146:N146"/>
    <mergeCell ref="C163:N163"/>
    <mergeCell ref="C165:N165"/>
    <mergeCell ref="C148:J148"/>
    <mergeCell ref="C167:J167"/>
    <mergeCell ref="C150:J150"/>
    <mergeCell ref="B154:J154"/>
    <mergeCell ref="C156:N156"/>
    <mergeCell ref="D159:N159"/>
    <mergeCell ref="D160:N160"/>
    <mergeCell ref="C193:J193"/>
    <mergeCell ref="B173:J173"/>
    <mergeCell ref="C175:N175"/>
    <mergeCell ref="C191:J191"/>
    <mergeCell ref="D178:N178"/>
    <mergeCell ref="D179:N179"/>
    <mergeCell ref="D180:N180"/>
    <mergeCell ref="D181:N181"/>
    <mergeCell ref="D182:N182"/>
    <mergeCell ref="D183:N183"/>
    <mergeCell ref="D184:N184"/>
    <mergeCell ref="D185:N185"/>
    <mergeCell ref="C187:N187"/>
    <mergeCell ref="C189:N189"/>
    <mergeCell ref="D33:N33"/>
    <mergeCell ref="D34:N34"/>
    <mergeCell ref="D35:N35"/>
    <mergeCell ref="D36:N36"/>
    <mergeCell ref="D37:N37"/>
    <mergeCell ref="D38:N38"/>
    <mergeCell ref="D56:N56"/>
    <mergeCell ref="D57:N57"/>
    <mergeCell ref="D59:N59"/>
    <mergeCell ref="D60:N60"/>
    <mergeCell ref="C40:N40"/>
    <mergeCell ref="C42:N42"/>
    <mergeCell ref="D161:N161"/>
    <mergeCell ref="C144:N144"/>
    <mergeCell ref="D61:N61"/>
    <mergeCell ref="D62:N62"/>
    <mergeCell ref="D79:N79"/>
    <mergeCell ref="D80:N80"/>
    <mergeCell ref="D81:N81"/>
    <mergeCell ref="C64:N64"/>
    <mergeCell ref="C66:N66"/>
    <mergeCell ref="C118:N118"/>
    <mergeCell ref="C130:J130"/>
    <mergeCell ref="D121:N121"/>
    <mergeCell ref="D122:N122"/>
    <mergeCell ref="D123:N123"/>
    <mergeCell ref="D124:N124"/>
    <mergeCell ref="C126:N126"/>
  </mergeCells>
  <conditionalFormatting sqref="N4">
    <cfRule type="colorScale" priority="58">
      <colorScale>
        <cfvo type="min"/>
        <cfvo type="percentile" val="50"/>
        <cfvo type="max"/>
        <color rgb="FFF8696B"/>
        <color rgb="FFFFEB84"/>
        <color rgb="FF63BE7B"/>
      </colorScale>
    </cfRule>
    <cfRule type="colorScale" priority="59">
      <colorScale>
        <cfvo type="min"/>
        <cfvo type="percentile" val="50"/>
        <cfvo type="max"/>
        <color rgb="FF63BE7B"/>
        <color rgb="FFFFEB84"/>
        <color rgb="FFF8696B"/>
      </colorScale>
    </cfRule>
    <cfRule type="containsText" dxfId="326" priority="66" operator="containsText" text="Goed">
      <formula>NOT(ISERROR(SEARCH("Goed",N4)))</formula>
    </cfRule>
  </conditionalFormatting>
  <conditionalFormatting sqref="N4">
    <cfRule type="containsText" dxfId="325" priority="67" operator="containsText" text="Very poor">
      <formula>NOT(ISERROR(SEARCH("Very poor",N4)))</formula>
    </cfRule>
    <cfRule type="containsText" dxfId="324" priority="68" operator="containsText" text="Poor">
      <formula>NOT(ISERROR(SEARCH("Poor",N4)))</formula>
    </cfRule>
    <cfRule type="containsText" dxfId="323" priority="69" operator="containsText" text="Moderate">
      <formula>NOT(ISERROR(SEARCH("Moderate",N4)))</formula>
    </cfRule>
    <cfRule type="containsText" dxfId="322" priority="70" operator="containsText" text="Good">
      <formula>NOT(ISERROR(SEARCH("Good",N4)))</formula>
    </cfRule>
    <cfRule type="containsText" dxfId="321" priority="71" operator="containsText" text="Excellent">
      <formula>NOT(ISERROR(SEARCH("Excellent",N4)))</formula>
    </cfRule>
  </conditionalFormatting>
  <conditionalFormatting sqref="N10">
    <cfRule type="cellIs" dxfId="320" priority="41" operator="equal">
      <formula>"Excellent"</formula>
    </cfRule>
    <cfRule type="cellIs" dxfId="319" priority="42" operator="equal">
      <formula>"Good"</formula>
    </cfRule>
    <cfRule type="cellIs" dxfId="318" priority="43" operator="equal">
      <formula>"Moderate"</formula>
    </cfRule>
    <cfRule type="cellIs" dxfId="317" priority="44" operator="equal">
      <formula>"Poor"</formula>
    </cfRule>
    <cfRule type="cellIs" dxfId="316" priority="45" operator="equal">
      <formula>"Very poor"</formula>
    </cfRule>
  </conditionalFormatting>
  <conditionalFormatting sqref="N28">
    <cfRule type="cellIs" dxfId="315" priority="36" operator="equal">
      <formula>"Excellent"</formula>
    </cfRule>
    <cfRule type="cellIs" dxfId="314" priority="37" operator="equal">
      <formula>"Good"</formula>
    </cfRule>
    <cfRule type="cellIs" dxfId="313" priority="38" operator="equal">
      <formula>"Moderate"</formula>
    </cfRule>
    <cfRule type="cellIs" dxfId="312" priority="39" operator="equal">
      <formula>"Poor"</formula>
    </cfRule>
    <cfRule type="cellIs" dxfId="311" priority="40" operator="equal">
      <formula>"Very poor"</formula>
    </cfRule>
  </conditionalFormatting>
  <conditionalFormatting sqref="N50">
    <cfRule type="cellIs" dxfId="310" priority="31" operator="equal">
      <formula>"Excellent"</formula>
    </cfRule>
    <cfRule type="cellIs" dxfId="309" priority="32" operator="equal">
      <formula>"Good"</formula>
    </cfRule>
    <cfRule type="cellIs" dxfId="308" priority="33" operator="equal">
      <formula>"Moderate"</formula>
    </cfRule>
    <cfRule type="cellIs" dxfId="307" priority="34" operator="equal">
      <formula>"Poor"</formula>
    </cfRule>
    <cfRule type="cellIs" dxfId="306" priority="35" operator="equal">
      <formula>"Very poor"</formula>
    </cfRule>
  </conditionalFormatting>
  <conditionalFormatting sqref="N74">
    <cfRule type="cellIs" dxfId="305" priority="26" operator="equal">
      <formula>"Excellent"</formula>
    </cfRule>
    <cfRule type="cellIs" dxfId="304" priority="27" operator="equal">
      <formula>"Good"</formula>
    </cfRule>
    <cfRule type="cellIs" dxfId="303" priority="28" operator="equal">
      <formula>"Moderate"</formula>
    </cfRule>
    <cfRule type="cellIs" dxfId="302" priority="29" operator="equal">
      <formula>"Poor"</formula>
    </cfRule>
    <cfRule type="cellIs" dxfId="301" priority="30" operator="equal">
      <formula>"Very poor"</formula>
    </cfRule>
  </conditionalFormatting>
  <conditionalFormatting sqref="N93">
    <cfRule type="cellIs" dxfId="300" priority="21" operator="equal">
      <formula>"Excellent"</formula>
    </cfRule>
    <cfRule type="cellIs" dxfId="299" priority="22" operator="equal">
      <formula>"Good"</formula>
    </cfRule>
    <cfRule type="cellIs" dxfId="298" priority="23" operator="equal">
      <formula>"Moderate"</formula>
    </cfRule>
    <cfRule type="cellIs" dxfId="297" priority="24" operator="equal">
      <formula>"Poor"</formula>
    </cfRule>
    <cfRule type="cellIs" dxfId="296" priority="25" operator="equal">
      <formula>"Very poor"</formula>
    </cfRule>
  </conditionalFormatting>
  <conditionalFormatting sqref="N116">
    <cfRule type="cellIs" dxfId="295" priority="16" operator="equal">
      <formula>"Excellent"</formula>
    </cfRule>
    <cfRule type="cellIs" dxfId="294" priority="17" operator="equal">
      <formula>"Good"</formula>
    </cfRule>
    <cfRule type="cellIs" dxfId="293" priority="18" operator="equal">
      <formula>"Moderate"</formula>
    </cfRule>
    <cfRule type="cellIs" dxfId="292" priority="19" operator="equal">
      <formula>"Poor"</formula>
    </cfRule>
    <cfRule type="cellIs" dxfId="291" priority="20" operator="equal">
      <formula>"Very poor"</formula>
    </cfRule>
  </conditionalFormatting>
  <conditionalFormatting sqref="N136">
    <cfRule type="cellIs" dxfId="290" priority="11" operator="equal">
      <formula>"Excellent"</formula>
    </cfRule>
    <cfRule type="cellIs" dxfId="289" priority="12" operator="equal">
      <formula>"Good"</formula>
    </cfRule>
    <cfRule type="cellIs" dxfId="288" priority="13" operator="equal">
      <formula>"Moderate"</formula>
    </cfRule>
    <cfRule type="cellIs" dxfId="287" priority="14" operator="equal">
      <formula>"Poor"</formula>
    </cfRule>
    <cfRule type="cellIs" dxfId="286" priority="15" operator="equal">
      <formula>"Very poor"</formula>
    </cfRule>
  </conditionalFormatting>
  <conditionalFormatting sqref="N154">
    <cfRule type="cellIs" dxfId="285" priority="6" operator="equal">
      <formula>"Excellent"</formula>
    </cfRule>
    <cfRule type="cellIs" dxfId="284" priority="7" operator="equal">
      <formula>"Good"</formula>
    </cfRule>
    <cfRule type="cellIs" dxfId="283" priority="8" operator="equal">
      <formula>"Moderate"</formula>
    </cfRule>
    <cfRule type="cellIs" dxfId="282" priority="9" operator="equal">
      <formula>"Poor"</formula>
    </cfRule>
    <cfRule type="cellIs" dxfId="281" priority="10" operator="equal">
      <formula>"Very poor"</formula>
    </cfRule>
  </conditionalFormatting>
  <conditionalFormatting sqref="N173">
    <cfRule type="cellIs" dxfId="280" priority="1" operator="equal">
      <formula>"Excellent"</formula>
    </cfRule>
    <cfRule type="cellIs" dxfId="279" priority="2" operator="equal">
      <formula>"Good"</formula>
    </cfRule>
    <cfRule type="cellIs" dxfId="278" priority="3" operator="equal">
      <formula>"Moderate"</formula>
    </cfRule>
    <cfRule type="cellIs" dxfId="277" priority="4" operator="equal">
      <formula>"Poor"</formula>
    </cfRule>
    <cfRule type="cellIs" dxfId="276" priority="5" operator="equal">
      <formula>"Very poor"</formula>
    </cfRule>
  </conditionalFormatting>
  <dataValidations count="1">
    <dataValidation type="textLength" operator="lessThanOrEqual" allowBlank="1" showInputMessage="1" showErrorMessage="1" sqref="L3:N3 F3:J3 I5:J9 I11:J11 K190:K193 I21:J21 I23 I29:J29 K93:K94 I162:K162 I43:J43 I45 I51:J51 I25:J27 I17:K17 I67:J67 I69 I75:J75 I47:J49 I39:K39 I86:J86 I88 I143:K143 I94:J94 I63:K63 I109:J109 I111 I117:J117 I71:J73 I82:K82 I129:J129 I131 I137:J137 I113:J115 I105:K105 I147:J147 I149 I155:J155 I133:J135 I125:K125 I166:J166 I168 I174:J174 I151:J153 I190:J190 I192 K3:K11 I170:J172 I90:K92 K43:K51 K67:K75 K21:K29 K86:K89 K109:K117 K129:K137 K147:K155 K166:K174 I13:K14 I31:K32 I53:K55 I58:K58 I77:K78 I96:K97 I119:K120 I139:K140 I157:K158 I176:K177 I186:K186" xr:uid="{FC0E2C06-0F32-4F62-BC27-B1BA5F44DC62}">
      <formula1>290</formula1>
    </dataValidation>
  </dataValidations>
  <pageMargins left="0.7" right="0.7" top="0.75" bottom="0.75" header="0.3" footer="0.3"/>
  <pageSetup paperSize="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103AA2D-0E71-4540-A00F-BB040F172B37}">
          <x14:formula1>
            <xm:f>'Basic data'!$D$4:$D$8</xm:f>
          </x14:formula1>
          <xm:sqref>N112 N130 N132 N148 N150 N167 N169 N22 N24 N44 N46 N68 N70 N87 N89 N110 N191 N193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09631-317E-418C-B09A-69B3AC5224C0}">
  <sheetPr>
    <tabColor rgb="FF002060"/>
  </sheetPr>
  <dimension ref="A1:R195"/>
  <sheetViews>
    <sheetView zoomScaleNormal="100" workbookViewId="0">
      <selection activeCell="C21" sqref="C21:N21"/>
    </sheetView>
  </sheetViews>
  <sheetFormatPr baseColWidth="10" defaultColWidth="9.1640625" defaultRowHeight="15" x14ac:dyDescent="0.2"/>
  <cols>
    <col min="1" max="1" width="1.5" style="3" customWidth="1"/>
    <col min="2" max="3" width="3.5" style="3" customWidth="1"/>
    <col min="4" max="4" width="27.5" style="3" customWidth="1"/>
    <col min="5" max="5" width="1.5" style="13" customWidth="1"/>
    <col min="6" max="6" width="18.5" style="3" customWidth="1"/>
    <col min="7" max="7" width="1.5" style="3" customWidth="1"/>
    <col min="8" max="8" width="18.5" style="3" customWidth="1"/>
    <col min="9" max="9" width="1.5" style="3" customWidth="1"/>
    <col min="10" max="10" width="18.5" style="3" customWidth="1"/>
    <col min="11" max="11" width="1.5" style="3" customWidth="1"/>
    <col min="12" max="12" width="10.5" style="3" customWidth="1"/>
    <col min="13" max="13" width="1.5" style="3" customWidth="1"/>
    <col min="14" max="14" width="18.5" style="3" customWidth="1"/>
    <col min="15" max="15" width="1.5" style="3" customWidth="1"/>
    <col min="16" max="16" width="13.83203125" style="3" customWidth="1"/>
    <col min="17" max="17" width="12.6640625" style="3" hidden="1" customWidth="1"/>
    <col min="18" max="18" width="9.1640625" style="3" hidden="1" customWidth="1"/>
    <col min="19" max="16384" width="9.1640625" style="3"/>
  </cols>
  <sheetData>
    <row r="1" spans="1:18" ht="9" customHeight="1" x14ac:dyDescent="0.2">
      <c r="A1" s="119"/>
      <c r="B1" s="119"/>
      <c r="C1" s="119"/>
      <c r="D1" s="120"/>
      <c r="E1" s="121"/>
      <c r="F1" s="119"/>
      <c r="G1" s="119"/>
      <c r="H1" s="119"/>
      <c r="I1" s="119"/>
      <c r="J1" s="119"/>
      <c r="K1" s="119"/>
      <c r="L1" s="119"/>
      <c r="M1" s="119"/>
      <c r="N1" s="119"/>
      <c r="O1" s="119"/>
      <c r="P1" s="54"/>
      <c r="Q1" s="54"/>
      <c r="R1" s="54"/>
    </row>
    <row r="2" spans="1:18" s="172" customFormat="1" ht="33" customHeight="1" x14ac:dyDescent="0.2">
      <c r="A2" s="171"/>
      <c r="B2" s="262" t="s">
        <v>484</v>
      </c>
      <c r="C2" s="263"/>
      <c r="D2" s="263"/>
      <c r="E2" s="263"/>
      <c r="F2" s="263"/>
      <c r="G2" s="263"/>
      <c r="H2" s="263"/>
      <c r="I2" s="263"/>
      <c r="J2" s="263"/>
      <c r="K2" s="263"/>
      <c r="L2" s="263"/>
      <c r="M2" s="263"/>
      <c r="N2" s="264"/>
      <c r="O2" s="171"/>
    </row>
    <row r="3" spans="1:18" s="1" customFormat="1" ht="9" customHeight="1" x14ac:dyDescent="0.2">
      <c r="A3" s="2"/>
      <c r="B3" s="2"/>
      <c r="C3" s="2"/>
      <c r="D3" s="173"/>
      <c r="E3" s="145"/>
      <c r="F3" s="173"/>
      <c r="G3" s="173"/>
      <c r="H3" s="173"/>
      <c r="I3" s="173"/>
      <c r="J3" s="173"/>
      <c r="K3" s="173"/>
      <c r="L3" s="173"/>
      <c r="M3" s="173"/>
      <c r="N3" s="173"/>
      <c r="O3" s="2"/>
    </row>
    <row r="4" spans="1:18" s="1" customFormat="1" ht="18" hidden="1" customHeight="1" thickBot="1" x14ac:dyDescent="0.25">
      <c r="A4" s="2"/>
      <c r="B4" s="265" t="s">
        <v>488</v>
      </c>
      <c r="C4" s="266"/>
      <c r="D4" s="266"/>
      <c r="E4" s="266"/>
      <c r="F4" s="266"/>
      <c r="G4" s="266"/>
      <c r="H4" s="266"/>
      <c r="I4" s="266"/>
      <c r="J4" s="267"/>
      <c r="K4" s="173"/>
      <c r="L4" s="164" t="s">
        <v>203</v>
      </c>
      <c r="M4" s="184"/>
      <c r="N4" s="175" t="str">
        <f>VLOOKUP(Q4,'Basic data'!E4:F8,2,FALSE)</f>
        <v>Very poor</v>
      </c>
      <c r="O4" s="2"/>
      <c r="Q4" s="40">
        <f>ROUND(AVERAGE(VLOOKUP(N10,'Basic data'!D4:E8,2,FALSE),VLOOKUP(N27,'Basic data'!D4:E8,2,FALSE),VLOOKUP(N49,'Basic data'!D4:E8,2,FALSE),VLOOKUP(N49,'Basic data'!D4:E8,2,FALSE),VLOOKUP(N79,'Basic data'!D4:E8,2,FALSE),VLOOKUP(N97,'Basic data'!D4:E8,2,FALSE),VLOOKUP(N116,'Basic data'!D4:E8,2,FALSE),VLOOKUP(N116,'Basic data'!D4:E8,2,FALSE),VLOOKUP(N135,'Basic data'!D4:E8,2,FALSE),VLOOKUP(N154,'Basic data'!D4:E8,2,FALSE),VLOOKUP(N172,'Basic data'!D4:E8,2,FALSE),VLOOKUP(N172,'Basic data'!D4:E8,2,FALSE)),0)</f>
        <v>0</v>
      </c>
      <c r="R4" s="40" t="s">
        <v>10</v>
      </c>
    </row>
    <row r="5" spans="1:18" s="1" customFormat="1" ht="3" hidden="1" customHeight="1" x14ac:dyDescent="0.2">
      <c r="A5" s="2"/>
      <c r="B5" s="2"/>
      <c r="C5" s="2"/>
      <c r="D5" s="174"/>
      <c r="E5" s="174"/>
      <c r="F5" s="174"/>
      <c r="G5" s="174"/>
      <c r="H5" s="174"/>
      <c r="I5" s="173"/>
      <c r="J5" s="173"/>
      <c r="K5" s="173"/>
      <c r="L5" s="117"/>
      <c r="M5" s="184"/>
      <c r="N5" s="173"/>
      <c r="O5" s="2"/>
    </row>
    <row r="6" spans="1:18" s="1" customFormat="1" ht="13" customHeight="1" x14ac:dyDescent="0.2">
      <c r="A6" s="2"/>
      <c r="B6" s="2"/>
      <c r="C6" s="177" t="s">
        <v>492</v>
      </c>
      <c r="D6" s="174"/>
      <c r="E6" s="174"/>
      <c r="F6" s="174"/>
      <c r="G6" s="174"/>
      <c r="H6" s="174"/>
      <c r="I6" s="173"/>
      <c r="J6" s="173"/>
      <c r="K6" s="173"/>
      <c r="L6" s="117"/>
      <c r="M6" s="184"/>
      <c r="N6" s="173"/>
      <c r="O6" s="2"/>
      <c r="Q6" s="1">
        <f>ROUND(AVERAGE(VLOOKUP(N10,'Basic data'!D4:E8,2,FALSE),VLOOKUP(N27,'Basic data'!D4:E8,2,FALSE),VLOOKUP(N49,'Basic data'!D4:E8,2,FALSE),VLOOKUP(N49,'Basic data'!D4:E8,2,FALSE),VLOOKUP(N79,'Basic data'!D4:E8,2,FALSE),VLOOKUP(N97,'Basic data'!D4:E8,2,FALSE),VLOOKUP(N116,'Basic data'!D4:E8,2,FALSE),VLOOKUP(N116,'Basic data'!D4:E8,2,FALSE),VLOOKUP(N135,'Basic data'!D4:E8,2,FALSE),VLOOKUP(N154,'Basic data'!D4:E8,2,FALSE),VLOOKUP(N172,'Basic data'!D4:E8,2,FALSE),VLOOKUP(N172,'Basic data'!D4:E8,2,FALSE)),2)</f>
        <v>0</v>
      </c>
    </row>
    <row r="7" spans="1:18" s="1" customFormat="1" ht="9" customHeight="1" x14ac:dyDescent="0.2">
      <c r="A7" s="2"/>
      <c r="B7" s="2"/>
      <c r="C7" s="2"/>
      <c r="D7" s="174"/>
      <c r="E7" s="174"/>
      <c r="F7" s="174"/>
      <c r="G7" s="174"/>
      <c r="H7" s="174"/>
      <c r="I7" s="173"/>
      <c r="J7" s="173"/>
      <c r="K7" s="173"/>
      <c r="L7" s="117"/>
      <c r="M7" s="184"/>
      <c r="N7" s="173"/>
      <c r="O7" s="2"/>
    </row>
    <row r="8" spans="1:18" s="1" customFormat="1" ht="3" customHeight="1" x14ac:dyDescent="0.2">
      <c r="A8" s="2"/>
      <c r="B8" s="178"/>
      <c r="C8" s="178"/>
      <c r="D8" s="179"/>
      <c r="E8" s="179"/>
      <c r="F8" s="179"/>
      <c r="G8" s="179"/>
      <c r="H8" s="179"/>
      <c r="I8" s="180"/>
      <c r="J8" s="180"/>
      <c r="K8" s="180"/>
      <c r="L8" s="181"/>
      <c r="M8" s="182"/>
      <c r="N8" s="180"/>
      <c r="O8" s="2"/>
    </row>
    <row r="9" spans="1:18" s="1" customFormat="1" ht="9" customHeight="1" x14ac:dyDescent="0.2">
      <c r="A9" s="2"/>
      <c r="B9" s="2"/>
      <c r="C9" s="2"/>
      <c r="D9" s="174"/>
      <c r="E9" s="174"/>
      <c r="F9" s="174"/>
      <c r="G9" s="174"/>
      <c r="H9" s="174"/>
      <c r="I9" s="173"/>
      <c r="J9" s="173"/>
      <c r="K9" s="173"/>
      <c r="L9" s="117"/>
      <c r="M9" s="184"/>
      <c r="N9" s="173"/>
      <c r="O9" s="2"/>
    </row>
    <row r="10" spans="1:18" s="1" customFormat="1" ht="15" customHeight="1" x14ac:dyDescent="0.2">
      <c r="A10" s="2"/>
      <c r="B10" s="242" t="s">
        <v>475</v>
      </c>
      <c r="C10" s="243"/>
      <c r="D10" s="243"/>
      <c r="E10" s="243"/>
      <c r="F10" s="243"/>
      <c r="G10" s="243"/>
      <c r="H10" s="243"/>
      <c r="I10" s="243"/>
      <c r="J10" s="244"/>
      <c r="K10" s="173"/>
      <c r="L10" s="39" t="s">
        <v>203</v>
      </c>
      <c r="M10" s="184"/>
      <c r="N10" s="176" t="str">
        <f>VLOOKUP(Q10,'Basic data'!E4:F8,2,FALSE)</f>
        <v>Very poor</v>
      </c>
      <c r="O10" s="2"/>
      <c r="Q10" s="40">
        <f>VLOOKUP(N23,'Basic data'!D4:E8,2,FALSE)</f>
        <v>0</v>
      </c>
      <c r="R10" s="1" t="s">
        <v>452</v>
      </c>
    </row>
    <row r="11" spans="1:18" s="130" customFormat="1" ht="3" customHeight="1" x14ac:dyDescent="0.15">
      <c r="A11" s="127"/>
      <c r="B11" s="127"/>
      <c r="C11" s="127"/>
      <c r="D11" s="158"/>
      <c r="E11" s="158"/>
      <c r="F11" s="158"/>
      <c r="G11" s="158"/>
      <c r="H11" s="158"/>
      <c r="I11" s="157"/>
      <c r="J11" s="157"/>
      <c r="K11" s="157"/>
      <c r="L11" s="117"/>
      <c r="M11" s="184"/>
      <c r="N11" s="157"/>
      <c r="O11" s="127"/>
    </row>
    <row r="12" spans="1:18" s="162" customFormat="1" ht="25.75" customHeight="1" x14ac:dyDescent="0.15">
      <c r="A12" s="167"/>
      <c r="B12" s="183"/>
      <c r="C12" s="260" t="s">
        <v>451</v>
      </c>
      <c r="D12" s="260"/>
      <c r="E12" s="260"/>
      <c r="F12" s="260"/>
      <c r="G12" s="260"/>
      <c r="H12" s="260"/>
      <c r="I12" s="260"/>
      <c r="J12" s="260"/>
      <c r="K12" s="260"/>
      <c r="L12" s="260"/>
      <c r="M12" s="260"/>
      <c r="N12" s="260"/>
      <c r="O12" s="167"/>
    </row>
    <row r="13" spans="1:18" s="130" customFormat="1" ht="3" customHeight="1" x14ac:dyDescent="0.15">
      <c r="A13" s="127"/>
      <c r="B13" s="127"/>
      <c r="C13" s="127"/>
      <c r="D13" s="158"/>
      <c r="E13" s="158"/>
      <c r="F13" s="158"/>
      <c r="G13" s="158"/>
      <c r="H13" s="158"/>
      <c r="I13" s="157"/>
      <c r="J13" s="157"/>
      <c r="K13" s="157"/>
      <c r="L13" s="117"/>
      <c r="M13" s="184"/>
      <c r="N13" s="157"/>
      <c r="O13" s="127"/>
    </row>
    <row r="14" spans="1:18" s="130" customFormat="1" ht="13" customHeight="1" x14ac:dyDescent="0.15">
      <c r="A14" s="127"/>
      <c r="B14" s="168"/>
      <c r="C14" s="165" t="s">
        <v>450</v>
      </c>
      <c r="D14" s="158"/>
      <c r="E14" s="158"/>
      <c r="F14" s="158"/>
      <c r="G14" s="158"/>
      <c r="H14" s="158"/>
      <c r="I14" s="157"/>
      <c r="J14" s="157"/>
      <c r="K14" s="157"/>
      <c r="L14" s="117"/>
      <c r="M14" s="184"/>
      <c r="N14" s="157"/>
      <c r="O14" s="127"/>
    </row>
    <row r="15" spans="1:18" s="130" customFormat="1" ht="13" customHeight="1" x14ac:dyDescent="0.15">
      <c r="A15" s="127"/>
      <c r="B15" s="127"/>
      <c r="C15" s="223" t="s">
        <v>547</v>
      </c>
      <c r="D15" s="255" t="s">
        <v>661</v>
      </c>
      <c r="E15" s="255"/>
      <c r="F15" s="255"/>
      <c r="G15" s="255"/>
      <c r="H15" s="255"/>
      <c r="I15" s="255"/>
      <c r="J15" s="255"/>
      <c r="K15" s="255"/>
      <c r="L15" s="255"/>
      <c r="M15" s="255"/>
      <c r="N15" s="255"/>
      <c r="O15" s="127"/>
    </row>
    <row r="16" spans="1:18" s="130" customFormat="1" ht="13" customHeight="1" x14ac:dyDescent="0.15">
      <c r="A16" s="127"/>
      <c r="B16" s="127"/>
      <c r="C16" s="223" t="s">
        <v>547</v>
      </c>
      <c r="D16" s="255" t="s">
        <v>662</v>
      </c>
      <c r="E16" s="255"/>
      <c r="F16" s="255"/>
      <c r="G16" s="255"/>
      <c r="H16" s="255"/>
      <c r="I16" s="255"/>
      <c r="J16" s="255"/>
      <c r="K16" s="255"/>
      <c r="L16" s="255"/>
      <c r="M16" s="255"/>
      <c r="N16" s="255"/>
      <c r="O16" s="127"/>
    </row>
    <row r="17" spans="1:18" s="130" customFormat="1" ht="13" customHeight="1" x14ac:dyDescent="0.15">
      <c r="A17" s="127"/>
      <c r="B17" s="127"/>
      <c r="C17" s="223" t="s">
        <v>547</v>
      </c>
      <c r="D17" s="255" t="s">
        <v>663</v>
      </c>
      <c r="E17" s="255"/>
      <c r="F17" s="255"/>
      <c r="G17" s="255"/>
      <c r="H17" s="255"/>
      <c r="I17" s="255"/>
      <c r="J17" s="255"/>
      <c r="K17" s="255"/>
      <c r="L17" s="255"/>
      <c r="M17" s="255"/>
      <c r="N17" s="255"/>
      <c r="O17" s="127"/>
    </row>
    <row r="18" spans="1:18" s="130" customFormat="1" ht="9" customHeight="1" x14ac:dyDescent="0.15">
      <c r="A18" s="127"/>
      <c r="B18" s="127"/>
      <c r="C18" s="166"/>
      <c r="D18" s="158"/>
      <c r="E18" s="158"/>
      <c r="F18" s="158"/>
      <c r="G18" s="158"/>
      <c r="H18" s="158"/>
      <c r="I18" s="157"/>
      <c r="J18" s="157"/>
      <c r="K18" s="157"/>
      <c r="L18" s="117"/>
      <c r="M18" s="184"/>
      <c r="N18" s="157"/>
      <c r="O18" s="127"/>
    </row>
    <row r="19" spans="1:18" s="130" customFormat="1" ht="13" customHeight="1" x14ac:dyDescent="0.15">
      <c r="A19" s="127"/>
      <c r="B19" s="127"/>
      <c r="C19" s="256" t="s">
        <v>639</v>
      </c>
      <c r="D19" s="256"/>
      <c r="E19" s="256"/>
      <c r="F19" s="256"/>
      <c r="G19" s="256"/>
      <c r="H19" s="256"/>
      <c r="I19" s="256"/>
      <c r="J19" s="256"/>
      <c r="K19" s="256"/>
      <c r="L19" s="256"/>
      <c r="M19" s="256"/>
      <c r="N19" s="256"/>
      <c r="O19" s="127"/>
    </row>
    <row r="20" spans="1:18" s="130" customFormat="1" ht="3" customHeight="1" thickBot="1" x14ac:dyDescent="0.2">
      <c r="A20" s="127"/>
      <c r="B20" s="127"/>
      <c r="C20" s="225"/>
      <c r="D20" s="225"/>
      <c r="E20" s="225"/>
      <c r="F20" s="225"/>
      <c r="G20" s="225"/>
      <c r="H20" s="225"/>
      <c r="I20" s="225"/>
      <c r="J20" s="225"/>
      <c r="K20" s="225"/>
      <c r="L20" s="225"/>
      <c r="M20" s="225"/>
      <c r="N20" s="225"/>
      <c r="O20" s="127"/>
    </row>
    <row r="21" spans="1:18" s="126" customFormat="1" ht="104.25" customHeight="1" thickBot="1" x14ac:dyDescent="0.25">
      <c r="A21" s="125"/>
      <c r="B21" s="219"/>
      <c r="C21" s="257" t="s">
        <v>12</v>
      </c>
      <c r="D21" s="258"/>
      <c r="E21" s="258"/>
      <c r="F21" s="258"/>
      <c r="G21" s="258"/>
      <c r="H21" s="258"/>
      <c r="I21" s="258"/>
      <c r="J21" s="258"/>
      <c r="K21" s="258"/>
      <c r="L21" s="258"/>
      <c r="M21" s="258"/>
      <c r="N21" s="259"/>
      <c r="O21" s="14"/>
    </row>
    <row r="22" spans="1:18" s="130" customFormat="1" ht="16" customHeight="1" x14ac:dyDescent="0.15">
      <c r="A22" s="127"/>
      <c r="B22" s="127"/>
      <c r="C22" s="221" t="s">
        <v>638</v>
      </c>
      <c r="D22" s="158"/>
      <c r="E22" s="158"/>
      <c r="F22" s="158"/>
      <c r="G22" s="158"/>
      <c r="H22" s="158"/>
      <c r="I22" s="157"/>
      <c r="J22" s="157"/>
      <c r="K22" s="157"/>
      <c r="L22" s="117"/>
      <c r="M22" s="184"/>
      <c r="N22" s="187" t="s">
        <v>487</v>
      </c>
      <c r="O22" s="127"/>
    </row>
    <row r="23" spans="1:18" s="130" customFormat="1" ht="13" customHeight="1" x14ac:dyDescent="0.15">
      <c r="A23" s="127"/>
      <c r="B23" s="127"/>
      <c r="C23" s="261" t="s">
        <v>637</v>
      </c>
      <c r="D23" s="261"/>
      <c r="E23" s="261"/>
      <c r="F23" s="261"/>
      <c r="G23" s="261"/>
      <c r="H23" s="261"/>
      <c r="I23" s="261"/>
      <c r="J23" s="261"/>
      <c r="K23" s="157"/>
      <c r="L23" s="170" t="s">
        <v>486</v>
      </c>
      <c r="M23" s="184"/>
      <c r="N23" s="107" t="s">
        <v>447</v>
      </c>
      <c r="O23" s="127"/>
    </row>
    <row r="24" spans="1:18" s="1" customFormat="1" ht="9" customHeight="1" x14ac:dyDescent="0.2">
      <c r="A24" s="2"/>
      <c r="B24" s="2"/>
      <c r="C24" s="2"/>
      <c r="D24" s="174"/>
      <c r="E24" s="174"/>
      <c r="F24" s="174"/>
      <c r="G24" s="174"/>
      <c r="H24" s="174"/>
      <c r="I24" s="173"/>
      <c r="J24" s="173"/>
      <c r="K24" s="173"/>
      <c r="L24" s="117"/>
      <c r="M24" s="184"/>
      <c r="N24" s="173"/>
      <c r="O24" s="2"/>
    </row>
    <row r="25" spans="1:18" s="1" customFormat="1" ht="3" customHeight="1" x14ac:dyDescent="0.2">
      <c r="A25" s="2"/>
      <c r="B25" s="178"/>
      <c r="C25" s="178"/>
      <c r="D25" s="179"/>
      <c r="E25" s="179"/>
      <c r="F25" s="179"/>
      <c r="G25" s="179"/>
      <c r="H25" s="179"/>
      <c r="I25" s="180"/>
      <c r="J25" s="180"/>
      <c r="K25" s="180"/>
      <c r="L25" s="181"/>
      <c r="M25" s="182"/>
      <c r="N25" s="180"/>
      <c r="O25" s="2"/>
    </row>
    <row r="26" spans="1:18" s="1" customFormat="1" ht="9" customHeight="1" x14ac:dyDescent="0.2">
      <c r="A26" s="2"/>
      <c r="B26" s="2"/>
      <c r="C26" s="2"/>
      <c r="D26" s="174"/>
      <c r="E26" s="174"/>
      <c r="F26" s="174"/>
      <c r="G26" s="174"/>
      <c r="H26" s="174"/>
      <c r="I26" s="173"/>
      <c r="J26" s="173"/>
      <c r="K26" s="173"/>
      <c r="L26" s="117"/>
      <c r="M26" s="184"/>
      <c r="N26" s="173"/>
      <c r="O26" s="2"/>
    </row>
    <row r="27" spans="1:18" s="1" customFormat="1" ht="15" customHeight="1" x14ac:dyDescent="0.2">
      <c r="A27" s="2"/>
      <c r="B27" s="242" t="s">
        <v>476</v>
      </c>
      <c r="C27" s="243"/>
      <c r="D27" s="243"/>
      <c r="E27" s="243"/>
      <c r="F27" s="243"/>
      <c r="G27" s="243"/>
      <c r="H27" s="243"/>
      <c r="I27" s="243"/>
      <c r="J27" s="244"/>
      <c r="K27" s="173"/>
      <c r="L27" s="39" t="s">
        <v>203</v>
      </c>
      <c r="M27" s="184"/>
      <c r="N27" s="176" t="str">
        <f>VLOOKUP(Q27,'Basic data'!E4:F8,2,FALSE)</f>
        <v>Very poor</v>
      </c>
      <c r="O27" s="2"/>
      <c r="Q27" s="40">
        <f>MIN(VLOOKUP(N43,'Basic data'!D4:E8,2,FALSE),VLOOKUP(N45,'Basic data'!D4:E8,2,FALSE))</f>
        <v>0</v>
      </c>
      <c r="R27" s="1" t="s">
        <v>453</v>
      </c>
    </row>
    <row r="28" spans="1:18" s="130" customFormat="1" ht="3" customHeight="1" x14ac:dyDescent="0.15">
      <c r="A28" s="127"/>
      <c r="B28" s="127"/>
      <c r="C28" s="127"/>
      <c r="D28" s="158"/>
      <c r="E28" s="158"/>
      <c r="F28" s="158"/>
      <c r="G28" s="158"/>
      <c r="H28" s="158"/>
      <c r="I28" s="157"/>
      <c r="J28" s="157"/>
      <c r="K28" s="157"/>
      <c r="L28" s="117"/>
      <c r="M28" s="184"/>
      <c r="N28" s="157"/>
      <c r="O28" s="127"/>
    </row>
    <row r="29" spans="1:18" s="162" customFormat="1" ht="39" customHeight="1" x14ac:dyDescent="0.15">
      <c r="A29" s="167"/>
      <c r="B29" s="183"/>
      <c r="C29" s="260" t="s">
        <v>469</v>
      </c>
      <c r="D29" s="260"/>
      <c r="E29" s="260"/>
      <c r="F29" s="260"/>
      <c r="G29" s="260"/>
      <c r="H29" s="260"/>
      <c r="I29" s="260"/>
      <c r="J29" s="260"/>
      <c r="K29" s="260"/>
      <c r="L29" s="260"/>
      <c r="M29" s="260"/>
      <c r="N29" s="260"/>
      <c r="O29" s="167"/>
    </row>
    <row r="30" spans="1:18" s="130" customFormat="1" ht="3" customHeight="1" x14ac:dyDescent="0.15">
      <c r="A30" s="127"/>
      <c r="B30" s="127"/>
      <c r="C30" s="127"/>
      <c r="D30" s="158"/>
      <c r="E30" s="158"/>
      <c r="F30" s="158"/>
      <c r="G30" s="158"/>
      <c r="H30" s="158"/>
      <c r="I30" s="157"/>
      <c r="J30" s="157"/>
      <c r="K30" s="157"/>
      <c r="L30" s="117"/>
      <c r="M30" s="184"/>
      <c r="N30" s="157"/>
      <c r="O30" s="127"/>
    </row>
    <row r="31" spans="1:18" s="130" customFormat="1" ht="13" customHeight="1" x14ac:dyDescent="0.15">
      <c r="A31" s="127"/>
      <c r="B31" s="168"/>
      <c r="C31" s="165" t="s">
        <v>450</v>
      </c>
      <c r="D31" s="158"/>
      <c r="E31" s="158"/>
      <c r="F31" s="158"/>
      <c r="G31" s="158"/>
      <c r="H31" s="158"/>
      <c r="I31" s="157"/>
      <c r="J31" s="157"/>
      <c r="K31" s="157"/>
      <c r="L31" s="117"/>
      <c r="M31" s="184"/>
      <c r="N31" s="157"/>
      <c r="O31" s="127"/>
    </row>
    <row r="32" spans="1:18" s="130" customFormat="1" ht="13" customHeight="1" x14ac:dyDescent="0.15">
      <c r="A32" s="127"/>
      <c r="B32" s="127"/>
      <c r="C32" s="223" t="s">
        <v>547</v>
      </c>
      <c r="D32" s="255" t="s">
        <v>664</v>
      </c>
      <c r="E32" s="255"/>
      <c r="F32" s="255"/>
      <c r="G32" s="255"/>
      <c r="H32" s="255"/>
      <c r="I32" s="255"/>
      <c r="J32" s="255"/>
      <c r="K32" s="255"/>
      <c r="L32" s="255"/>
      <c r="M32" s="255"/>
      <c r="N32" s="255"/>
      <c r="O32" s="127"/>
    </row>
    <row r="33" spans="1:15" s="130" customFormat="1" ht="13" customHeight="1" x14ac:dyDescent="0.15">
      <c r="A33" s="127"/>
      <c r="B33" s="127"/>
      <c r="C33" s="223" t="s">
        <v>547</v>
      </c>
      <c r="D33" s="255" t="s">
        <v>665</v>
      </c>
      <c r="E33" s="255"/>
      <c r="F33" s="255"/>
      <c r="G33" s="255"/>
      <c r="H33" s="255"/>
      <c r="I33" s="255"/>
      <c r="J33" s="255"/>
      <c r="K33" s="255"/>
      <c r="L33" s="255"/>
      <c r="M33" s="255"/>
      <c r="N33" s="255"/>
      <c r="O33" s="127"/>
    </row>
    <row r="34" spans="1:15" s="130" customFormat="1" ht="13" customHeight="1" x14ac:dyDescent="0.15">
      <c r="A34" s="127"/>
      <c r="B34" s="127"/>
      <c r="C34" s="223" t="s">
        <v>547</v>
      </c>
      <c r="D34" s="255" t="s">
        <v>666</v>
      </c>
      <c r="E34" s="255"/>
      <c r="F34" s="255"/>
      <c r="G34" s="255"/>
      <c r="H34" s="255"/>
      <c r="I34" s="255"/>
      <c r="J34" s="255"/>
      <c r="K34" s="255"/>
      <c r="L34" s="255"/>
      <c r="M34" s="255"/>
      <c r="N34" s="255"/>
      <c r="O34" s="127"/>
    </row>
    <row r="35" spans="1:15" s="130" customFormat="1" ht="13" customHeight="1" x14ac:dyDescent="0.15">
      <c r="A35" s="127"/>
      <c r="B35" s="127"/>
      <c r="C35" s="223" t="s">
        <v>547</v>
      </c>
      <c r="D35" s="255" t="s">
        <v>667</v>
      </c>
      <c r="E35" s="255"/>
      <c r="F35" s="255"/>
      <c r="G35" s="255"/>
      <c r="H35" s="255"/>
      <c r="I35" s="255"/>
      <c r="J35" s="255"/>
      <c r="K35" s="255"/>
      <c r="L35" s="255"/>
      <c r="M35" s="255"/>
      <c r="N35" s="255"/>
      <c r="O35" s="127"/>
    </row>
    <row r="36" spans="1:15" s="130" customFormat="1" ht="13" customHeight="1" x14ac:dyDescent="0.15">
      <c r="A36" s="127"/>
      <c r="B36" s="127"/>
      <c r="C36" s="223" t="s">
        <v>547</v>
      </c>
      <c r="D36" s="255" t="s">
        <v>668</v>
      </c>
      <c r="E36" s="255"/>
      <c r="F36" s="255"/>
      <c r="G36" s="255"/>
      <c r="H36" s="255"/>
      <c r="I36" s="255"/>
      <c r="J36" s="255"/>
      <c r="K36" s="255"/>
      <c r="L36" s="255"/>
      <c r="M36" s="255"/>
      <c r="N36" s="255"/>
      <c r="O36" s="127"/>
    </row>
    <row r="37" spans="1:15" s="130" customFormat="1" ht="13" customHeight="1" x14ac:dyDescent="0.15">
      <c r="A37" s="127"/>
      <c r="B37" s="127"/>
      <c r="C37" s="223" t="s">
        <v>547</v>
      </c>
      <c r="D37" s="255" t="s">
        <v>669</v>
      </c>
      <c r="E37" s="255"/>
      <c r="F37" s="255"/>
      <c r="G37" s="255"/>
      <c r="H37" s="255"/>
      <c r="I37" s="255"/>
      <c r="J37" s="255"/>
      <c r="K37" s="255"/>
      <c r="L37" s="255"/>
      <c r="M37" s="255"/>
      <c r="N37" s="255"/>
      <c r="O37" s="127"/>
    </row>
    <row r="38" spans="1:15" s="130" customFormat="1" ht="9" customHeight="1" x14ac:dyDescent="0.15">
      <c r="A38" s="127"/>
      <c r="B38" s="127"/>
      <c r="C38" s="166"/>
      <c r="D38" s="158"/>
      <c r="E38" s="158"/>
      <c r="F38" s="158"/>
      <c r="G38" s="158"/>
      <c r="H38" s="158"/>
      <c r="I38" s="157"/>
      <c r="J38" s="157"/>
      <c r="K38" s="157"/>
      <c r="L38" s="117"/>
      <c r="M38" s="184"/>
      <c r="N38" s="157"/>
      <c r="O38" s="127"/>
    </row>
    <row r="39" spans="1:15" s="130" customFormat="1" ht="13" customHeight="1" x14ac:dyDescent="0.15">
      <c r="A39" s="127"/>
      <c r="B39" s="127"/>
      <c r="C39" s="256" t="s">
        <v>640</v>
      </c>
      <c r="D39" s="256"/>
      <c r="E39" s="256"/>
      <c r="F39" s="256"/>
      <c r="G39" s="256"/>
      <c r="H39" s="256"/>
      <c r="I39" s="256"/>
      <c r="J39" s="256"/>
      <c r="K39" s="256"/>
      <c r="L39" s="256"/>
      <c r="M39" s="256"/>
      <c r="N39" s="256"/>
      <c r="O39" s="127"/>
    </row>
    <row r="40" spans="1:15" s="130" customFormat="1" ht="3" customHeight="1" thickBot="1" x14ac:dyDescent="0.2">
      <c r="A40" s="127"/>
      <c r="B40" s="127"/>
      <c r="C40" s="225"/>
      <c r="D40" s="225"/>
      <c r="E40" s="225"/>
      <c r="F40" s="225"/>
      <c r="G40" s="225"/>
      <c r="H40" s="225"/>
      <c r="I40" s="225"/>
      <c r="J40" s="225"/>
      <c r="K40" s="225"/>
      <c r="L40" s="225"/>
      <c r="M40" s="225"/>
      <c r="N40" s="225"/>
      <c r="O40" s="127"/>
    </row>
    <row r="41" spans="1:15" s="126" customFormat="1" ht="104.25" customHeight="1" thickBot="1" x14ac:dyDescent="0.25">
      <c r="A41" s="125"/>
      <c r="B41" s="219"/>
      <c r="C41" s="257" t="s">
        <v>12</v>
      </c>
      <c r="D41" s="258"/>
      <c r="E41" s="258"/>
      <c r="F41" s="258"/>
      <c r="G41" s="258"/>
      <c r="H41" s="258"/>
      <c r="I41" s="258"/>
      <c r="J41" s="258"/>
      <c r="K41" s="258"/>
      <c r="L41" s="258"/>
      <c r="M41" s="258"/>
      <c r="N41" s="259"/>
      <c r="O41" s="14"/>
    </row>
    <row r="42" spans="1:15" s="130" customFormat="1" ht="16" customHeight="1" x14ac:dyDescent="0.15">
      <c r="A42" s="127"/>
      <c r="B42" s="127"/>
      <c r="C42" s="221" t="s">
        <v>610</v>
      </c>
      <c r="D42" s="158"/>
      <c r="E42" s="158"/>
      <c r="F42" s="158"/>
      <c r="G42" s="158"/>
      <c r="H42" s="158"/>
      <c r="I42" s="157"/>
      <c r="J42" s="157"/>
      <c r="K42" s="157"/>
      <c r="L42" s="117"/>
      <c r="M42" s="184"/>
      <c r="N42" s="187" t="s">
        <v>487</v>
      </c>
      <c r="O42" s="127"/>
    </row>
    <row r="43" spans="1:15" s="130" customFormat="1" ht="13" customHeight="1" x14ac:dyDescent="0.15">
      <c r="A43" s="127"/>
      <c r="B43" s="127"/>
      <c r="C43" s="261" t="s">
        <v>647</v>
      </c>
      <c r="D43" s="261"/>
      <c r="E43" s="261"/>
      <c r="F43" s="261"/>
      <c r="G43" s="261"/>
      <c r="H43" s="261"/>
      <c r="I43" s="261"/>
      <c r="J43" s="261"/>
      <c r="K43" s="157"/>
      <c r="L43" s="170" t="s">
        <v>486</v>
      </c>
      <c r="M43" s="184"/>
      <c r="N43" s="107" t="s">
        <v>447</v>
      </c>
      <c r="O43" s="127"/>
    </row>
    <row r="44" spans="1:15" s="130" customFormat="1" ht="3" customHeight="1" x14ac:dyDescent="0.15">
      <c r="A44" s="127"/>
      <c r="B44" s="127"/>
      <c r="C44" s="127"/>
      <c r="D44" s="158"/>
      <c r="E44" s="158"/>
      <c r="F44" s="158"/>
      <c r="G44" s="158"/>
      <c r="H44" s="158"/>
      <c r="I44" s="157"/>
      <c r="J44" s="160"/>
      <c r="K44" s="157"/>
      <c r="L44" s="117"/>
      <c r="M44" s="184"/>
      <c r="N44" s="157"/>
      <c r="O44" s="127"/>
    </row>
    <row r="45" spans="1:15" s="130" customFormat="1" ht="13" customHeight="1" x14ac:dyDescent="0.15">
      <c r="A45" s="127"/>
      <c r="B45" s="127"/>
      <c r="C45" s="261" t="s">
        <v>648</v>
      </c>
      <c r="D45" s="261"/>
      <c r="E45" s="261"/>
      <c r="F45" s="261"/>
      <c r="G45" s="261"/>
      <c r="H45" s="261"/>
      <c r="I45" s="261"/>
      <c r="J45" s="261"/>
      <c r="K45" s="157"/>
      <c r="L45" s="170" t="s">
        <v>486</v>
      </c>
      <c r="M45" s="184"/>
      <c r="N45" s="107" t="s">
        <v>447</v>
      </c>
      <c r="O45" s="127"/>
    </row>
    <row r="46" spans="1:15" s="1" customFormat="1" ht="9" customHeight="1" x14ac:dyDescent="0.2">
      <c r="A46" s="2"/>
      <c r="B46" s="2"/>
      <c r="C46" s="2"/>
      <c r="D46" s="174"/>
      <c r="E46" s="174"/>
      <c r="F46" s="174"/>
      <c r="G46" s="174"/>
      <c r="H46" s="174"/>
      <c r="I46" s="173"/>
      <c r="J46" s="173"/>
      <c r="K46" s="173"/>
      <c r="L46" s="117"/>
      <c r="M46" s="184"/>
      <c r="N46" s="173"/>
      <c r="O46" s="2"/>
    </row>
    <row r="47" spans="1:15" s="1" customFormat="1" ht="3" customHeight="1" x14ac:dyDescent="0.2">
      <c r="A47" s="2"/>
      <c r="B47" s="178"/>
      <c r="C47" s="178"/>
      <c r="D47" s="179"/>
      <c r="E47" s="179"/>
      <c r="F47" s="179"/>
      <c r="G47" s="179"/>
      <c r="H47" s="179"/>
      <c r="I47" s="180"/>
      <c r="J47" s="180"/>
      <c r="K47" s="180"/>
      <c r="L47" s="181"/>
      <c r="M47" s="182"/>
      <c r="N47" s="180"/>
      <c r="O47" s="2"/>
    </row>
    <row r="48" spans="1:15" s="1" customFormat="1" ht="9" customHeight="1" x14ac:dyDescent="0.2">
      <c r="A48" s="2"/>
      <c r="B48" s="2"/>
      <c r="C48" s="2"/>
      <c r="D48" s="174"/>
      <c r="E48" s="174"/>
      <c r="F48" s="174"/>
      <c r="G48" s="174"/>
      <c r="H48" s="174"/>
      <c r="I48" s="173"/>
      <c r="J48" s="173"/>
      <c r="K48" s="173"/>
      <c r="L48" s="117"/>
      <c r="M48" s="184"/>
      <c r="N48" s="173"/>
      <c r="O48" s="2"/>
    </row>
    <row r="49" spans="1:18" s="1" customFormat="1" ht="15" customHeight="1" x14ac:dyDescent="0.2">
      <c r="A49" s="2"/>
      <c r="B49" s="242" t="s">
        <v>477</v>
      </c>
      <c r="C49" s="243"/>
      <c r="D49" s="243"/>
      <c r="E49" s="243"/>
      <c r="F49" s="243"/>
      <c r="G49" s="243"/>
      <c r="H49" s="243"/>
      <c r="I49" s="243"/>
      <c r="J49" s="244"/>
      <c r="K49" s="173"/>
      <c r="L49" s="39" t="s">
        <v>203</v>
      </c>
      <c r="M49" s="184"/>
      <c r="N49" s="176" t="str">
        <f>VLOOKUP(Q49,'Basic data'!E4:F8,2,FALSE)</f>
        <v>Very poor</v>
      </c>
      <c r="O49" s="2"/>
      <c r="Q49" s="40">
        <f>MIN(VLOOKUP(N73,'Basic data'!D4:E8,2,FALSE),VLOOKUP(N75,'Basic data'!D4:E8,2,FALSE))</f>
        <v>0</v>
      </c>
      <c r="R49" s="1" t="s">
        <v>454</v>
      </c>
    </row>
    <row r="50" spans="1:18" s="130" customFormat="1" ht="3" customHeight="1" x14ac:dyDescent="0.15">
      <c r="A50" s="127"/>
      <c r="B50" s="127"/>
      <c r="C50" s="127"/>
      <c r="D50" s="158"/>
      <c r="E50" s="158"/>
      <c r="F50" s="158"/>
      <c r="G50" s="158"/>
      <c r="H50" s="158"/>
      <c r="I50" s="157"/>
      <c r="J50" s="157"/>
      <c r="K50" s="157"/>
      <c r="L50" s="117"/>
      <c r="M50" s="184"/>
      <c r="N50" s="157"/>
      <c r="O50" s="127"/>
    </row>
    <row r="51" spans="1:18" s="162" customFormat="1" ht="25.75" customHeight="1" x14ac:dyDescent="0.15">
      <c r="A51" s="167"/>
      <c r="B51" s="183"/>
      <c r="C51" s="260" t="s">
        <v>470</v>
      </c>
      <c r="D51" s="260"/>
      <c r="E51" s="260"/>
      <c r="F51" s="260"/>
      <c r="G51" s="260"/>
      <c r="H51" s="260"/>
      <c r="I51" s="260"/>
      <c r="J51" s="260"/>
      <c r="K51" s="260"/>
      <c r="L51" s="260"/>
      <c r="M51" s="260"/>
      <c r="N51" s="260"/>
      <c r="O51" s="167"/>
    </row>
    <row r="52" spans="1:18" s="130" customFormat="1" ht="3" customHeight="1" x14ac:dyDescent="0.15">
      <c r="A52" s="127"/>
      <c r="B52" s="127"/>
      <c r="C52" s="127"/>
      <c r="D52" s="158"/>
      <c r="E52" s="158"/>
      <c r="F52" s="158"/>
      <c r="G52" s="158"/>
      <c r="H52" s="158"/>
      <c r="I52" s="157"/>
      <c r="J52" s="157"/>
      <c r="K52" s="157"/>
      <c r="L52" s="117"/>
      <c r="M52" s="184"/>
      <c r="N52" s="157"/>
      <c r="O52" s="127"/>
    </row>
    <row r="53" spans="1:18" s="130" customFormat="1" ht="13" customHeight="1" x14ac:dyDescent="0.15">
      <c r="A53" s="127"/>
      <c r="B53" s="168"/>
      <c r="C53" s="165" t="s">
        <v>450</v>
      </c>
      <c r="D53" s="158"/>
      <c r="E53" s="158"/>
      <c r="F53" s="158"/>
      <c r="G53" s="158"/>
      <c r="H53" s="158"/>
      <c r="I53" s="157"/>
      <c r="J53" s="157"/>
      <c r="K53" s="157"/>
      <c r="L53" s="117"/>
      <c r="M53" s="184"/>
      <c r="N53" s="157"/>
      <c r="O53" s="127"/>
    </row>
    <row r="54" spans="1:18" s="130" customFormat="1" ht="13" customHeight="1" x14ac:dyDescent="0.15">
      <c r="A54" s="127"/>
      <c r="B54" s="127"/>
      <c r="C54" s="223" t="s">
        <v>547</v>
      </c>
      <c r="D54" s="255" t="s">
        <v>670</v>
      </c>
      <c r="E54" s="255"/>
      <c r="F54" s="255"/>
      <c r="G54" s="255"/>
      <c r="H54" s="255"/>
      <c r="I54" s="255"/>
      <c r="J54" s="255"/>
      <c r="K54" s="255"/>
      <c r="L54" s="255"/>
      <c r="M54" s="255"/>
      <c r="N54" s="255"/>
      <c r="O54" s="127"/>
    </row>
    <row r="55" spans="1:18" s="130" customFormat="1" ht="13" customHeight="1" x14ac:dyDescent="0.15">
      <c r="A55" s="127"/>
      <c r="B55" s="127"/>
      <c r="C55" s="223" t="s">
        <v>547</v>
      </c>
      <c r="D55" s="255" t="s">
        <v>671</v>
      </c>
      <c r="E55" s="255"/>
      <c r="F55" s="255"/>
      <c r="G55" s="255"/>
      <c r="H55" s="255"/>
      <c r="I55" s="255"/>
      <c r="J55" s="255"/>
      <c r="K55" s="255"/>
      <c r="L55" s="255"/>
      <c r="M55" s="255"/>
      <c r="N55" s="255"/>
      <c r="O55" s="127"/>
    </row>
    <row r="56" spans="1:18" s="130" customFormat="1" ht="13" customHeight="1" x14ac:dyDescent="0.15">
      <c r="A56" s="127"/>
      <c r="B56" s="127"/>
      <c r="C56" s="223" t="s">
        <v>547</v>
      </c>
      <c r="D56" s="255" t="s">
        <v>672</v>
      </c>
      <c r="E56" s="255"/>
      <c r="F56" s="255"/>
      <c r="G56" s="255"/>
      <c r="H56" s="255"/>
      <c r="I56" s="255"/>
      <c r="J56" s="255"/>
      <c r="K56" s="255"/>
      <c r="L56" s="255"/>
      <c r="M56" s="255"/>
      <c r="N56" s="255"/>
      <c r="O56" s="127"/>
    </row>
    <row r="57" spans="1:18" s="130" customFormat="1" ht="13" customHeight="1" x14ac:dyDescent="0.15">
      <c r="A57" s="127"/>
      <c r="B57" s="127"/>
      <c r="C57" s="199" t="s">
        <v>494</v>
      </c>
      <c r="D57" s="158"/>
      <c r="E57" s="158"/>
      <c r="F57" s="158"/>
      <c r="G57" s="158"/>
      <c r="H57" s="158"/>
      <c r="I57" s="195"/>
      <c r="J57" s="195"/>
      <c r="K57" s="195"/>
      <c r="L57" s="117"/>
      <c r="M57" s="196"/>
      <c r="N57" s="195"/>
      <c r="O57" s="127"/>
    </row>
    <row r="58" spans="1:18" s="130" customFormat="1" ht="13" customHeight="1" x14ac:dyDescent="0.15">
      <c r="A58" s="127"/>
      <c r="B58" s="127"/>
      <c r="C58" s="223" t="s">
        <v>547</v>
      </c>
      <c r="D58" s="255" t="s">
        <v>673</v>
      </c>
      <c r="E58" s="255"/>
      <c r="F58" s="255"/>
      <c r="G58" s="255"/>
      <c r="H58" s="255"/>
      <c r="I58" s="255"/>
      <c r="J58" s="255"/>
      <c r="K58" s="255"/>
      <c r="L58" s="255"/>
      <c r="M58" s="255"/>
      <c r="N58" s="255"/>
      <c r="O58" s="127"/>
    </row>
    <row r="59" spans="1:18" s="130" customFormat="1" ht="13" customHeight="1" x14ac:dyDescent="0.15">
      <c r="A59" s="127"/>
      <c r="B59" s="127"/>
      <c r="C59" s="223" t="s">
        <v>547</v>
      </c>
      <c r="D59" s="255" t="s">
        <v>674</v>
      </c>
      <c r="E59" s="255"/>
      <c r="F59" s="255"/>
      <c r="G59" s="255"/>
      <c r="H59" s="255"/>
      <c r="I59" s="255"/>
      <c r="J59" s="255"/>
      <c r="K59" s="255"/>
      <c r="L59" s="255"/>
      <c r="M59" s="255"/>
      <c r="N59" s="255"/>
      <c r="O59" s="127"/>
    </row>
    <row r="60" spans="1:18" s="130" customFormat="1" ht="13" customHeight="1" x14ac:dyDescent="0.15">
      <c r="A60" s="127"/>
      <c r="B60" s="127"/>
      <c r="C60" s="223" t="s">
        <v>547</v>
      </c>
      <c r="D60" s="255" t="s">
        <v>675</v>
      </c>
      <c r="E60" s="255"/>
      <c r="F60" s="255"/>
      <c r="G60" s="255"/>
      <c r="H60" s="255"/>
      <c r="I60" s="255"/>
      <c r="J60" s="255"/>
      <c r="K60" s="255"/>
      <c r="L60" s="255"/>
      <c r="M60" s="255"/>
      <c r="N60" s="255"/>
      <c r="O60" s="127"/>
    </row>
    <row r="61" spans="1:18" s="130" customFormat="1" ht="13" customHeight="1" x14ac:dyDescent="0.15">
      <c r="A61" s="127"/>
      <c r="B61" s="127"/>
      <c r="C61" s="223" t="s">
        <v>547</v>
      </c>
      <c r="D61" s="255" t="s">
        <v>676</v>
      </c>
      <c r="E61" s="255"/>
      <c r="F61" s="255"/>
      <c r="G61" s="255"/>
      <c r="H61" s="255"/>
      <c r="I61" s="255"/>
      <c r="J61" s="255"/>
      <c r="K61" s="255"/>
      <c r="L61" s="255"/>
      <c r="M61" s="255"/>
      <c r="N61" s="255"/>
      <c r="O61" s="127"/>
    </row>
    <row r="62" spans="1:18" s="130" customFormat="1" ht="13" customHeight="1" x14ac:dyDescent="0.15">
      <c r="A62" s="127"/>
      <c r="B62" s="127"/>
      <c r="C62" s="199" t="s">
        <v>495</v>
      </c>
      <c r="D62" s="158"/>
      <c r="E62" s="158"/>
      <c r="F62" s="158"/>
      <c r="G62" s="158"/>
      <c r="H62" s="158"/>
      <c r="I62" s="195"/>
      <c r="J62" s="195"/>
      <c r="K62" s="195"/>
      <c r="L62" s="117"/>
      <c r="M62" s="196"/>
      <c r="N62" s="195"/>
      <c r="O62" s="127"/>
    </row>
    <row r="63" spans="1:18" s="130" customFormat="1" ht="13" customHeight="1" x14ac:dyDescent="0.15">
      <c r="A63" s="127"/>
      <c r="B63" s="127"/>
      <c r="C63" s="223" t="s">
        <v>547</v>
      </c>
      <c r="D63" s="255" t="s">
        <v>680</v>
      </c>
      <c r="E63" s="255"/>
      <c r="F63" s="255"/>
      <c r="G63" s="255"/>
      <c r="H63" s="255"/>
      <c r="I63" s="255"/>
      <c r="J63" s="255"/>
      <c r="K63" s="255"/>
      <c r="L63" s="255"/>
      <c r="M63" s="255"/>
      <c r="N63" s="255"/>
      <c r="O63" s="127"/>
    </row>
    <row r="64" spans="1:18" s="130" customFormat="1" ht="13" customHeight="1" x14ac:dyDescent="0.15">
      <c r="A64" s="127"/>
      <c r="B64" s="127"/>
      <c r="C64" s="223" t="s">
        <v>547</v>
      </c>
      <c r="D64" s="255" t="s">
        <v>681</v>
      </c>
      <c r="E64" s="255"/>
      <c r="F64" s="255"/>
      <c r="G64" s="255"/>
      <c r="H64" s="255"/>
      <c r="I64" s="255"/>
      <c r="J64" s="255"/>
      <c r="K64" s="255"/>
      <c r="L64" s="255"/>
      <c r="M64" s="255"/>
      <c r="N64" s="255"/>
      <c r="O64" s="127"/>
    </row>
    <row r="65" spans="1:18" s="130" customFormat="1" ht="13" customHeight="1" x14ac:dyDescent="0.15">
      <c r="A65" s="127"/>
      <c r="B65" s="127"/>
      <c r="C65" s="223" t="s">
        <v>547</v>
      </c>
      <c r="D65" s="255" t="s">
        <v>677</v>
      </c>
      <c r="E65" s="255"/>
      <c r="F65" s="255"/>
      <c r="G65" s="255"/>
      <c r="H65" s="255"/>
      <c r="I65" s="255"/>
      <c r="J65" s="255"/>
      <c r="K65" s="255"/>
      <c r="L65" s="255"/>
      <c r="M65" s="255"/>
      <c r="N65" s="255"/>
      <c r="O65" s="127"/>
    </row>
    <row r="66" spans="1:18" s="130" customFormat="1" ht="13" customHeight="1" x14ac:dyDescent="0.15">
      <c r="A66" s="127"/>
      <c r="B66" s="127"/>
      <c r="C66" s="223" t="s">
        <v>547</v>
      </c>
      <c r="D66" s="255" t="s">
        <v>678</v>
      </c>
      <c r="E66" s="255"/>
      <c r="F66" s="255"/>
      <c r="G66" s="255"/>
      <c r="H66" s="255"/>
      <c r="I66" s="255"/>
      <c r="J66" s="255"/>
      <c r="K66" s="255"/>
      <c r="L66" s="255"/>
      <c r="M66" s="255"/>
      <c r="N66" s="255"/>
      <c r="O66" s="127"/>
    </row>
    <row r="67" spans="1:18" s="130" customFormat="1" ht="13" customHeight="1" x14ac:dyDescent="0.15">
      <c r="A67" s="127"/>
      <c r="B67" s="127"/>
      <c r="C67" s="223" t="s">
        <v>547</v>
      </c>
      <c r="D67" s="255" t="s">
        <v>679</v>
      </c>
      <c r="E67" s="255"/>
      <c r="F67" s="255"/>
      <c r="G67" s="255"/>
      <c r="H67" s="255"/>
      <c r="I67" s="255"/>
      <c r="J67" s="255"/>
      <c r="K67" s="255"/>
      <c r="L67" s="255"/>
      <c r="M67" s="255"/>
      <c r="N67" s="255"/>
      <c r="O67" s="127"/>
    </row>
    <row r="68" spans="1:18" s="130" customFormat="1" ht="9" customHeight="1" x14ac:dyDescent="0.15">
      <c r="A68" s="127"/>
      <c r="B68" s="127"/>
      <c r="C68" s="166"/>
      <c r="D68" s="158"/>
      <c r="E68" s="158"/>
      <c r="F68" s="158"/>
      <c r="G68" s="158"/>
      <c r="H68" s="158"/>
      <c r="I68" s="157"/>
      <c r="J68" s="157"/>
      <c r="K68" s="157"/>
      <c r="L68" s="117"/>
      <c r="M68" s="184"/>
      <c r="N68" s="157"/>
      <c r="O68" s="127"/>
    </row>
    <row r="69" spans="1:18" s="130" customFormat="1" ht="13" customHeight="1" x14ac:dyDescent="0.15">
      <c r="A69" s="127"/>
      <c r="B69" s="127"/>
      <c r="C69" s="256" t="s">
        <v>641</v>
      </c>
      <c r="D69" s="256"/>
      <c r="E69" s="256"/>
      <c r="F69" s="256"/>
      <c r="G69" s="256"/>
      <c r="H69" s="256"/>
      <c r="I69" s="256"/>
      <c r="J69" s="256"/>
      <c r="K69" s="256"/>
      <c r="L69" s="256"/>
      <c r="M69" s="256"/>
      <c r="N69" s="256"/>
      <c r="O69" s="127"/>
    </row>
    <row r="70" spans="1:18" s="130" customFormat="1" ht="3" customHeight="1" thickBot="1" x14ac:dyDescent="0.2">
      <c r="A70" s="127"/>
      <c r="B70" s="127"/>
      <c r="C70" s="225"/>
      <c r="D70" s="225"/>
      <c r="E70" s="225"/>
      <c r="F70" s="225"/>
      <c r="G70" s="225"/>
      <c r="H70" s="225"/>
      <c r="I70" s="225"/>
      <c r="J70" s="225"/>
      <c r="K70" s="225"/>
      <c r="L70" s="225"/>
      <c r="M70" s="225"/>
      <c r="N70" s="225"/>
      <c r="O70" s="127"/>
    </row>
    <row r="71" spans="1:18" s="126" customFormat="1" ht="104.25" customHeight="1" thickBot="1" x14ac:dyDescent="0.25">
      <c r="A71" s="125"/>
      <c r="B71" s="219"/>
      <c r="C71" s="257" t="s">
        <v>12</v>
      </c>
      <c r="D71" s="258"/>
      <c r="E71" s="258"/>
      <c r="F71" s="258"/>
      <c r="G71" s="258"/>
      <c r="H71" s="258"/>
      <c r="I71" s="258"/>
      <c r="J71" s="258"/>
      <c r="K71" s="258"/>
      <c r="L71" s="258"/>
      <c r="M71" s="258"/>
      <c r="N71" s="259"/>
      <c r="O71" s="14"/>
    </row>
    <row r="72" spans="1:18" s="130" customFormat="1" ht="16" customHeight="1" x14ac:dyDescent="0.15">
      <c r="A72" s="127"/>
      <c r="B72" s="127"/>
      <c r="C72" s="221" t="s">
        <v>610</v>
      </c>
      <c r="D72" s="158"/>
      <c r="E72" s="158"/>
      <c r="F72" s="158"/>
      <c r="G72" s="158"/>
      <c r="H72" s="158"/>
      <c r="I72" s="157"/>
      <c r="J72" s="157"/>
      <c r="K72" s="157"/>
      <c r="L72" s="117"/>
      <c r="M72" s="184"/>
      <c r="N72" s="187" t="s">
        <v>487</v>
      </c>
      <c r="O72" s="127"/>
    </row>
    <row r="73" spans="1:18" s="130" customFormat="1" ht="13" customHeight="1" x14ac:dyDescent="0.15">
      <c r="A73" s="127"/>
      <c r="B73" s="127"/>
      <c r="C73" s="261" t="s">
        <v>649</v>
      </c>
      <c r="D73" s="261"/>
      <c r="E73" s="261"/>
      <c r="F73" s="261"/>
      <c r="G73" s="261"/>
      <c r="H73" s="261"/>
      <c r="I73" s="261"/>
      <c r="J73" s="261"/>
      <c r="K73" s="157"/>
      <c r="L73" s="170" t="s">
        <v>486</v>
      </c>
      <c r="M73" s="184"/>
      <c r="N73" s="107" t="s">
        <v>447</v>
      </c>
      <c r="O73" s="127"/>
    </row>
    <row r="74" spans="1:18" s="130" customFormat="1" ht="3" customHeight="1" x14ac:dyDescent="0.15">
      <c r="A74" s="127"/>
      <c r="B74" s="127"/>
      <c r="C74" s="127"/>
      <c r="D74" s="158"/>
      <c r="E74" s="158"/>
      <c r="F74" s="158"/>
      <c r="G74" s="158"/>
      <c r="H74" s="158"/>
      <c r="I74" s="157"/>
      <c r="J74" s="160"/>
      <c r="K74" s="157"/>
      <c r="L74" s="117"/>
      <c r="M74" s="184"/>
      <c r="N74" s="157"/>
      <c r="O74" s="127"/>
    </row>
    <row r="75" spans="1:18" s="130" customFormat="1" ht="13" customHeight="1" x14ac:dyDescent="0.15">
      <c r="A75" s="127"/>
      <c r="B75" s="127"/>
      <c r="C75" s="261" t="s">
        <v>650</v>
      </c>
      <c r="D75" s="261"/>
      <c r="E75" s="261"/>
      <c r="F75" s="261"/>
      <c r="G75" s="261"/>
      <c r="H75" s="261"/>
      <c r="I75" s="261"/>
      <c r="J75" s="261"/>
      <c r="K75" s="157"/>
      <c r="L75" s="170" t="s">
        <v>486</v>
      </c>
      <c r="M75" s="184"/>
      <c r="N75" s="107" t="s">
        <v>447</v>
      </c>
      <c r="O75" s="127"/>
    </row>
    <row r="76" spans="1:18" s="1" customFormat="1" ht="9" customHeight="1" x14ac:dyDescent="0.2">
      <c r="A76" s="2"/>
      <c r="B76" s="2"/>
      <c r="C76" s="2"/>
      <c r="D76" s="174"/>
      <c r="E76" s="174"/>
      <c r="F76" s="174"/>
      <c r="G76" s="174"/>
      <c r="H76" s="174"/>
      <c r="I76" s="173"/>
      <c r="J76" s="173"/>
      <c r="K76" s="173"/>
      <c r="L76" s="117"/>
      <c r="M76" s="184"/>
      <c r="N76" s="173"/>
      <c r="O76" s="2"/>
    </row>
    <row r="77" spans="1:18" s="1" customFormat="1" ht="3" customHeight="1" x14ac:dyDescent="0.2">
      <c r="A77" s="2"/>
      <c r="B77" s="178"/>
      <c r="C77" s="178"/>
      <c r="D77" s="179"/>
      <c r="E77" s="179"/>
      <c r="F77" s="179"/>
      <c r="G77" s="179"/>
      <c r="H77" s="179"/>
      <c r="I77" s="180"/>
      <c r="J77" s="180"/>
      <c r="K77" s="180"/>
      <c r="L77" s="181"/>
      <c r="M77" s="182"/>
      <c r="N77" s="180"/>
      <c r="O77" s="2"/>
    </row>
    <row r="78" spans="1:18" s="1" customFormat="1" ht="9" customHeight="1" x14ac:dyDescent="0.2">
      <c r="A78" s="2"/>
      <c r="B78" s="2"/>
      <c r="C78" s="2"/>
      <c r="D78" s="174"/>
      <c r="E78" s="174"/>
      <c r="F78" s="174"/>
      <c r="G78" s="174"/>
      <c r="H78" s="174"/>
      <c r="I78" s="173"/>
      <c r="J78" s="173"/>
      <c r="K78" s="173"/>
      <c r="L78" s="117"/>
      <c r="M78" s="184"/>
      <c r="N78" s="173"/>
      <c r="O78" s="2"/>
    </row>
    <row r="79" spans="1:18" s="1" customFormat="1" ht="15" customHeight="1" x14ac:dyDescent="0.2">
      <c r="A79" s="2"/>
      <c r="B79" s="242" t="s">
        <v>478</v>
      </c>
      <c r="C79" s="243"/>
      <c r="D79" s="243"/>
      <c r="E79" s="243"/>
      <c r="F79" s="243"/>
      <c r="G79" s="243"/>
      <c r="H79" s="243"/>
      <c r="I79" s="243"/>
      <c r="J79" s="244"/>
      <c r="K79" s="173"/>
      <c r="L79" s="39" t="s">
        <v>203</v>
      </c>
      <c r="M79" s="184"/>
      <c r="N79" s="176" t="str">
        <f>VLOOKUP(Q79,'Basic data'!E4:F8,2,FALSE)</f>
        <v>Very poor</v>
      </c>
      <c r="O79" s="2"/>
      <c r="Q79" s="40">
        <f>MIN(VLOOKUP(N91,'Basic data'!D4:E8,2,FALSE),VLOOKUP(N93,'Basic data'!D4:E8,2,FALSE))</f>
        <v>0</v>
      </c>
      <c r="R79" s="1" t="s">
        <v>461</v>
      </c>
    </row>
    <row r="80" spans="1:18" s="130" customFormat="1" ht="3" customHeight="1" x14ac:dyDescent="0.15">
      <c r="A80" s="127"/>
      <c r="B80" s="127"/>
      <c r="C80" s="127"/>
      <c r="D80" s="158"/>
      <c r="E80" s="158"/>
      <c r="F80" s="158"/>
      <c r="G80" s="158"/>
      <c r="H80" s="158"/>
      <c r="I80" s="157"/>
      <c r="J80" s="157"/>
      <c r="K80" s="157"/>
      <c r="L80" s="117"/>
      <c r="M80" s="184"/>
      <c r="N80" s="157"/>
      <c r="O80" s="127"/>
    </row>
    <row r="81" spans="1:15" s="162" customFormat="1" ht="39" customHeight="1" x14ac:dyDescent="0.15">
      <c r="A81" s="167"/>
      <c r="B81" s="183"/>
      <c r="C81" s="260" t="s">
        <v>474</v>
      </c>
      <c r="D81" s="260"/>
      <c r="E81" s="260"/>
      <c r="F81" s="260"/>
      <c r="G81" s="260"/>
      <c r="H81" s="260"/>
      <c r="I81" s="260"/>
      <c r="J81" s="260"/>
      <c r="K81" s="260"/>
      <c r="L81" s="260"/>
      <c r="M81" s="260"/>
      <c r="N81" s="260"/>
      <c r="O81" s="167"/>
    </row>
    <row r="82" spans="1:15" s="130" customFormat="1" ht="3" customHeight="1" x14ac:dyDescent="0.15">
      <c r="A82" s="127"/>
      <c r="B82" s="127"/>
      <c r="C82" s="127"/>
      <c r="D82" s="158"/>
      <c r="E82" s="158"/>
      <c r="F82" s="158"/>
      <c r="G82" s="158"/>
      <c r="H82" s="158"/>
      <c r="I82" s="157"/>
      <c r="J82" s="157"/>
      <c r="K82" s="157"/>
      <c r="L82" s="117"/>
      <c r="M82" s="184"/>
      <c r="N82" s="157"/>
      <c r="O82" s="127"/>
    </row>
    <row r="83" spans="1:15" s="130" customFormat="1" ht="13" customHeight="1" x14ac:dyDescent="0.15">
      <c r="A83" s="127"/>
      <c r="B83" s="168"/>
      <c r="C83" s="165" t="s">
        <v>450</v>
      </c>
      <c r="D83" s="158"/>
      <c r="E83" s="158"/>
      <c r="F83" s="158"/>
      <c r="G83" s="158"/>
      <c r="H83" s="158"/>
      <c r="I83" s="157"/>
      <c r="J83" s="157"/>
      <c r="K83" s="157"/>
      <c r="L83" s="117"/>
      <c r="M83" s="184"/>
      <c r="N83" s="157"/>
      <c r="O83" s="127"/>
    </row>
    <row r="84" spans="1:15" s="130" customFormat="1" ht="13" customHeight="1" x14ac:dyDescent="0.15">
      <c r="A84" s="127"/>
      <c r="B84" s="127"/>
      <c r="C84" s="223" t="s">
        <v>547</v>
      </c>
      <c r="D84" s="255" t="s">
        <v>682</v>
      </c>
      <c r="E84" s="255"/>
      <c r="F84" s="255"/>
      <c r="G84" s="255"/>
      <c r="H84" s="255"/>
      <c r="I84" s="255"/>
      <c r="J84" s="255"/>
      <c r="K84" s="255"/>
      <c r="L84" s="255"/>
      <c r="M84" s="255"/>
      <c r="N84" s="255"/>
      <c r="O84" s="127"/>
    </row>
    <row r="85" spans="1:15" s="130" customFormat="1" ht="13" customHeight="1" x14ac:dyDescent="0.15">
      <c r="A85" s="127"/>
      <c r="B85" s="127"/>
      <c r="C85" s="223" t="s">
        <v>547</v>
      </c>
      <c r="D85" s="255" t="s">
        <v>683</v>
      </c>
      <c r="E85" s="255"/>
      <c r="F85" s="255"/>
      <c r="G85" s="255"/>
      <c r="H85" s="255"/>
      <c r="I85" s="255"/>
      <c r="J85" s="255"/>
      <c r="K85" s="255"/>
      <c r="L85" s="255"/>
      <c r="M85" s="255"/>
      <c r="N85" s="255"/>
      <c r="O85" s="127"/>
    </row>
    <row r="86" spans="1:15" s="130" customFormat="1" ht="9" customHeight="1" x14ac:dyDescent="0.15">
      <c r="A86" s="127"/>
      <c r="B86" s="127"/>
      <c r="C86" s="166"/>
      <c r="D86" s="158"/>
      <c r="E86" s="158"/>
      <c r="F86" s="158"/>
      <c r="G86" s="158"/>
      <c r="H86" s="158"/>
      <c r="I86" s="157"/>
      <c r="J86" s="157"/>
      <c r="K86" s="157"/>
      <c r="L86" s="117"/>
      <c r="M86" s="184"/>
      <c r="N86" s="157"/>
      <c r="O86" s="127"/>
    </row>
    <row r="87" spans="1:15" s="130" customFormat="1" ht="13" customHeight="1" x14ac:dyDescent="0.15">
      <c r="A87" s="127"/>
      <c r="B87" s="127"/>
      <c r="C87" s="256" t="s">
        <v>521</v>
      </c>
      <c r="D87" s="256"/>
      <c r="E87" s="256"/>
      <c r="F87" s="256"/>
      <c r="G87" s="256"/>
      <c r="H87" s="256"/>
      <c r="I87" s="256"/>
      <c r="J87" s="256"/>
      <c r="K87" s="256"/>
      <c r="L87" s="256"/>
      <c r="M87" s="256"/>
      <c r="N87" s="256"/>
      <c r="O87" s="127"/>
    </row>
    <row r="88" spans="1:15" s="130" customFormat="1" ht="3" customHeight="1" thickBot="1" x14ac:dyDescent="0.2">
      <c r="A88" s="127"/>
      <c r="B88" s="127"/>
      <c r="C88" s="225"/>
      <c r="D88" s="225"/>
      <c r="E88" s="225"/>
      <c r="F88" s="225"/>
      <c r="G88" s="225"/>
      <c r="H88" s="225"/>
      <c r="I88" s="225"/>
      <c r="J88" s="225"/>
      <c r="K88" s="225"/>
      <c r="L88" s="225"/>
      <c r="M88" s="225"/>
      <c r="N88" s="225"/>
      <c r="O88" s="127"/>
    </row>
    <row r="89" spans="1:15" s="126" customFormat="1" ht="104.25" customHeight="1" thickBot="1" x14ac:dyDescent="0.25">
      <c r="A89" s="125"/>
      <c r="B89" s="219"/>
      <c r="C89" s="257" t="s">
        <v>12</v>
      </c>
      <c r="D89" s="258"/>
      <c r="E89" s="258"/>
      <c r="F89" s="258"/>
      <c r="G89" s="258"/>
      <c r="H89" s="258"/>
      <c r="I89" s="258"/>
      <c r="J89" s="258"/>
      <c r="K89" s="258"/>
      <c r="L89" s="258"/>
      <c r="M89" s="258"/>
      <c r="N89" s="259"/>
      <c r="O89" s="14"/>
    </row>
    <row r="90" spans="1:15" s="130" customFormat="1" ht="16" customHeight="1" x14ac:dyDescent="0.15">
      <c r="A90" s="127"/>
      <c r="B90" s="127"/>
      <c r="C90" s="221" t="s">
        <v>610</v>
      </c>
      <c r="D90" s="158"/>
      <c r="E90" s="158"/>
      <c r="F90" s="158"/>
      <c r="G90" s="158"/>
      <c r="H90" s="158"/>
      <c r="I90" s="157"/>
      <c r="J90" s="157"/>
      <c r="K90" s="157"/>
      <c r="L90" s="117"/>
      <c r="M90" s="184"/>
      <c r="N90" s="187" t="s">
        <v>487</v>
      </c>
      <c r="O90" s="127"/>
    </row>
    <row r="91" spans="1:15" s="130" customFormat="1" ht="13" customHeight="1" x14ac:dyDescent="0.15">
      <c r="A91" s="127"/>
      <c r="B91" s="127"/>
      <c r="C91" s="261" t="s">
        <v>651</v>
      </c>
      <c r="D91" s="261"/>
      <c r="E91" s="261"/>
      <c r="F91" s="261"/>
      <c r="G91" s="261"/>
      <c r="H91" s="261"/>
      <c r="I91" s="261"/>
      <c r="J91" s="261"/>
      <c r="K91" s="157"/>
      <c r="L91" s="170" t="s">
        <v>486</v>
      </c>
      <c r="M91" s="184"/>
      <c r="N91" s="107" t="s">
        <v>447</v>
      </c>
      <c r="O91" s="127"/>
    </row>
    <row r="92" spans="1:15" s="130" customFormat="1" ht="3" customHeight="1" x14ac:dyDescent="0.15">
      <c r="A92" s="127"/>
      <c r="B92" s="127"/>
      <c r="C92" s="127"/>
      <c r="D92" s="158"/>
      <c r="E92" s="158"/>
      <c r="F92" s="158"/>
      <c r="G92" s="158"/>
      <c r="H92" s="158"/>
      <c r="I92" s="157"/>
      <c r="J92" s="160"/>
      <c r="K92" s="157"/>
      <c r="L92" s="117"/>
      <c r="M92" s="184"/>
      <c r="N92" s="157"/>
      <c r="O92" s="127"/>
    </row>
    <row r="93" spans="1:15" s="130" customFormat="1" ht="13" customHeight="1" x14ac:dyDescent="0.15">
      <c r="A93" s="127"/>
      <c r="B93" s="127"/>
      <c r="C93" s="261" t="s">
        <v>652</v>
      </c>
      <c r="D93" s="261"/>
      <c r="E93" s="261"/>
      <c r="F93" s="261"/>
      <c r="G93" s="261"/>
      <c r="H93" s="261"/>
      <c r="I93" s="261"/>
      <c r="J93" s="261"/>
      <c r="K93" s="157"/>
      <c r="L93" s="170" t="s">
        <v>486</v>
      </c>
      <c r="M93" s="184"/>
      <c r="N93" s="107" t="s">
        <v>447</v>
      </c>
      <c r="O93" s="127"/>
    </row>
    <row r="94" spans="1:15" s="130" customFormat="1" ht="9" customHeight="1" x14ac:dyDescent="0.15">
      <c r="A94" s="127"/>
      <c r="B94" s="127"/>
      <c r="C94" s="166"/>
      <c r="D94" s="158"/>
      <c r="E94" s="158"/>
      <c r="F94" s="158"/>
      <c r="G94" s="158"/>
      <c r="H94" s="158"/>
      <c r="I94" s="157"/>
      <c r="J94" s="157"/>
      <c r="K94" s="157"/>
      <c r="L94" s="117"/>
      <c r="M94" s="184"/>
      <c r="N94" s="157"/>
      <c r="O94" s="127"/>
    </row>
    <row r="95" spans="1:15" s="1" customFormat="1" ht="3" customHeight="1" x14ac:dyDescent="0.2">
      <c r="A95" s="2"/>
      <c r="B95" s="178"/>
      <c r="C95" s="178"/>
      <c r="D95" s="179"/>
      <c r="E95" s="179"/>
      <c r="F95" s="179"/>
      <c r="G95" s="179"/>
      <c r="H95" s="179"/>
      <c r="I95" s="180"/>
      <c r="J95" s="180"/>
      <c r="K95" s="180"/>
      <c r="L95" s="181"/>
      <c r="M95" s="182"/>
      <c r="N95" s="180"/>
      <c r="O95" s="2"/>
    </row>
    <row r="96" spans="1:15" s="130" customFormat="1" ht="9" customHeight="1" x14ac:dyDescent="0.15">
      <c r="A96" s="127"/>
      <c r="B96" s="127"/>
      <c r="C96" s="166"/>
      <c r="D96" s="158"/>
      <c r="E96" s="158"/>
      <c r="F96" s="158"/>
      <c r="G96" s="158"/>
      <c r="H96" s="158"/>
      <c r="I96" s="157"/>
      <c r="J96" s="157"/>
      <c r="K96" s="157"/>
      <c r="L96" s="117"/>
      <c r="M96" s="184"/>
      <c r="N96" s="157"/>
      <c r="O96" s="127"/>
    </row>
    <row r="97" spans="1:18" s="1" customFormat="1" ht="15" customHeight="1" x14ac:dyDescent="0.2">
      <c r="A97" s="2"/>
      <c r="B97" s="242" t="s">
        <v>479</v>
      </c>
      <c r="C97" s="243"/>
      <c r="D97" s="243"/>
      <c r="E97" s="243"/>
      <c r="F97" s="243"/>
      <c r="G97" s="243"/>
      <c r="H97" s="243"/>
      <c r="I97" s="243"/>
      <c r="J97" s="244"/>
      <c r="K97" s="173"/>
      <c r="L97" s="39" t="s">
        <v>203</v>
      </c>
      <c r="M97" s="184"/>
      <c r="N97" s="176" t="str">
        <f>VLOOKUP(Q97,'Basic data'!E4:F8,2,FALSE)</f>
        <v>Very poor</v>
      </c>
      <c r="O97" s="2"/>
      <c r="Q97" s="40">
        <f>MIN(VLOOKUP(N110,'Basic data'!D4:E8,2,FALSE),VLOOKUP(N112,'Basic data'!D4:E8,2,FALSE))</f>
        <v>0</v>
      </c>
      <c r="R97" s="1" t="s">
        <v>462</v>
      </c>
    </row>
    <row r="98" spans="1:18" s="130" customFormat="1" ht="3" customHeight="1" x14ac:dyDescent="0.15">
      <c r="A98" s="127"/>
      <c r="B98" s="127"/>
      <c r="C98" s="127"/>
      <c r="D98" s="158"/>
      <c r="E98" s="158"/>
      <c r="F98" s="158"/>
      <c r="G98" s="158"/>
      <c r="H98" s="158"/>
      <c r="I98" s="157"/>
      <c r="J98" s="157"/>
      <c r="K98" s="157"/>
      <c r="L98" s="117"/>
      <c r="M98" s="184"/>
      <c r="N98" s="157"/>
      <c r="O98" s="127"/>
    </row>
    <row r="99" spans="1:18" s="162" customFormat="1" ht="25.75" customHeight="1" x14ac:dyDescent="0.15">
      <c r="A99" s="167"/>
      <c r="B99" s="183"/>
      <c r="C99" s="260" t="s">
        <v>471</v>
      </c>
      <c r="D99" s="260"/>
      <c r="E99" s="260"/>
      <c r="F99" s="260"/>
      <c r="G99" s="260"/>
      <c r="H99" s="260"/>
      <c r="I99" s="260"/>
      <c r="J99" s="260"/>
      <c r="K99" s="260"/>
      <c r="L99" s="260"/>
      <c r="M99" s="260"/>
      <c r="N99" s="260"/>
      <c r="O99" s="167"/>
    </row>
    <row r="100" spans="1:18" s="130" customFormat="1" ht="3" customHeight="1" x14ac:dyDescent="0.15">
      <c r="A100" s="127"/>
      <c r="B100" s="127"/>
      <c r="C100" s="127"/>
      <c r="D100" s="158"/>
      <c r="E100" s="158"/>
      <c r="F100" s="158"/>
      <c r="G100" s="158"/>
      <c r="H100" s="158"/>
      <c r="I100" s="157"/>
      <c r="J100" s="157"/>
      <c r="K100" s="157"/>
      <c r="L100" s="117"/>
      <c r="M100" s="184"/>
      <c r="N100" s="157"/>
      <c r="O100" s="127"/>
    </row>
    <row r="101" spans="1:18" s="130" customFormat="1" ht="13" customHeight="1" x14ac:dyDescent="0.15">
      <c r="A101" s="127"/>
      <c r="B101" s="168"/>
      <c r="C101" s="165" t="s">
        <v>450</v>
      </c>
      <c r="D101" s="158"/>
      <c r="E101" s="158"/>
      <c r="F101" s="158"/>
      <c r="G101" s="158"/>
      <c r="H101" s="158"/>
      <c r="I101" s="157"/>
      <c r="J101" s="157"/>
      <c r="K101" s="157"/>
      <c r="L101" s="117"/>
      <c r="M101" s="184"/>
      <c r="N101" s="157"/>
      <c r="O101" s="127"/>
    </row>
    <row r="102" spans="1:18" s="130" customFormat="1" ht="13" customHeight="1" x14ac:dyDescent="0.15">
      <c r="A102" s="127"/>
      <c r="B102" s="127"/>
      <c r="C102" s="223" t="s">
        <v>547</v>
      </c>
      <c r="D102" s="255" t="s">
        <v>684</v>
      </c>
      <c r="E102" s="255"/>
      <c r="F102" s="255"/>
      <c r="G102" s="255"/>
      <c r="H102" s="255"/>
      <c r="I102" s="255"/>
      <c r="J102" s="255"/>
      <c r="K102" s="255"/>
      <c r="L102" s="255"/>
      <c r="M102" s="255"/>
      <c r="N102" s="255"/>
      <c r="O102" s="127"/>
    </row>
    <row r="103" spans="1:18" s="130" customFormat="1" ht="13" customHeight="1" x14ac:dyDescent="0.15">
      <c r="A103" s="127"/>
      <c r="B103" s="127"/>
      <c r="C103" s="223" t="s">
        <v>547</v>
      </c>
      <c r="D103" s="255" t="s">
        <v>686</v>
      </c>
      <c r="E103" s="255"/>
      <c r="F103" s="255"/>
      <c r="G103" s="255"/>
      <c r="H103" s="255"/>
      <c r="I103" s="255"/>
      <c r="J103" s="255"/>
      <c r="K103" s="255"/>
      <c r="L103" s="255"/>
      <c r="M103" s="255"/>
      <c r="N103" s="255"/>
      <c r="O103" s="127"/>
    </row>
    <row r="104" spans="1:18" s="130" customFormat="1" ht="13" customHeight="1" x14ac:dyDescent="0.15">
      <c r="A104" s="127"/>
      <c r="B104" s="127"/>
      <c r="C104" s="223" t="s">
        <v>547</v>
      </c>
      <c r="D104" s="255" t="s">
        <v>685</v>
      </c>
      <c r="E104" s="255"/>
      <c r="F104" s="255"/>
      <c r="G104" s="255"/>
      <c r="H104" s="255"/>
      <c r="I104" s="255"/>
      <c r="J104" s="255"/>
      <c r="K104" s="255"/>
      <c r="L104" s="255"/>
      <c r="M104" s="255"/>
      <c r="N104" s="255"/>
      <c r="O104" s="127"/>
    </row>
    <row r="105" spans="1:18" s="130" customFormat="1" ht="9" customHeight="1" x14ac:dyDescent="0.15">
      <c r="A105" s="127"/>
      <c r="B105" s="127"/>
      <c r="C105" s="166"/>
      <c r="D105" s="158"/>
      <c r="E105" s="158"/>
      <c r="F105" s="158"/>
      <c r="G105" s="158"/>
      <c r="H105" s="158"/>
      <c r="I105" s="157"/>
      <c r="J105" s="157"/>
      <c r="K105" s="157"/>
      <c r="L105" s="117"/>
      <c r="M105" s="184"/>
      <c r="N105" s="157"/>
      <c r="O105" s="127"/>
    </row>
    <row r="106" spans="1:18" s="130" customFormat="1" ht="13" customHeight="1" x14ac:dyDescent="0.15">
      <c r="A106" s="127"/>
      <c r="B106" s="127"/>
      <c r="C106" s="256" t="s">
        <v>642</v>
      </c>
      <c r="D106" s="256"/>
      <c r="E106" s="256"/>
      <c r="F106" s="256"/>
      <c r="G106" s="256"/>
      <c r="H106" s="256"/>
      <c r="I106" s="256"/>
      <c r="J106" s="256"/>
      <c r="K106" s="256"/>
      <c r="L106" s="256"/>
      <c r="M106" s="256"/>
      <c r="N106" s="256"/>
      <c r="O106" s="127"/>
    </row>
    <row r="107" spans="1:18" s="130" customFormat="1" ht="3" customHeight="1" thickBot="1" x14ac:dyDescent="0.2">
      <c r="A107" s="127"/>
      <c r="B107" s="127"/>
      <c r="C107" s="225"/>
      <c r="D107" s="225"/>
      <c r="E107" s="225"/>
      <c r="F107" s="225"/>
      <c r="G107" s="225"/>
      <c r="H107" s="225"/>
      <c r="I107" s="225"/>
      <c r="J107" s="225"/>
      <c r="K107" s="225"/>
      <c r="L107" s="225"/>
      <c r="M107" s="225"/>
      <c r="N107" s="225"/>
      <c r="O107" s="127"/>
    </row>
    <row r="108" spans="1:18" s="126" customFormat="1" ht="104.25" customHeight="1" thickBot="1" x14ac:dyDescent="0.25">
      <c r="A108" s="125"/>
      <c r="B108" s="219"/>
      <c r="C108" s="257" t="s">
        <v>12</v>
      </c>
      <c r="D108" s="258"/>
      <c r="E108" s="258"/>
      <c r="F108" s="258"/>
      <c r="G108" s="258"/>
      <c r="H108" s="258"/>
      <c r="I108" s="258"/>
      <c r="J108" s="258"/>
      <c r="K108" s="258"/>
      <c r="L108" s="258"/>
      <c r="M108" s="258"/>
      <c r="N108" s="259"/>
      <c r="O108" s="14"/>
    </row>
    <row r="109" spans="1:18" s="130" customFormat="1" ht="16" customHeight="1" x14ac:dyDescent="0.15">
      <c r="A109" s="127"/>
      <c r="B109" s="127"/>
      <c r="C109" s="221" t="s">
        <v>610</v>
      </c>
      <c r="D109" s="158"/>
      <c r="E109" s="158"/>
      <c r="F109" s="158"/>
      <c r="G109" s="158"/>
      <c r="H109" s="158"/>
      <c r="I109" s="157"/>
      <c r="J109" s="157"/>
      <c r="K109" s="157"/>
      <c r="L109" s="117"/>
      <c r="M109" s="184"/>
      <c r="N109" s="187" t="s">
        <v>487</v>
      </c>
      <c r="O109" s="127"/>
    </row>
    <row r="110" spans="1:18" s="130" customFormat="1" ht="13" customHeight="1" x14ac:dyDescent="0.15">
      <c r="A110" s="127"/>
      <c r="B110" s="127"/>
      <c r="C110" s="261" t="s">
        <v>653</v>
      </c>
      <c r="D110" s="261"/>
      <c r="E110" s="261"/>
      <c r="F110" s="261"/>
      <c r="G110" s="261"/>
      <c r="H110" s="261"/>
      <c r="I110" s="261"/>
      <c r="J110" s="261"/>
      <c r="K110" s="157"/>
      <c r="L110" s="170" t="s">
        <v>486</v>
      </c>
      <c r="M110" s="184"/>
      <c r="N110" s="107" t="s">
        <v>447</v>
      </c>
      <c r="O110" s="127"/>
    </row>
    <row r="111" spans="1:18" s="130" customFormat="1" ht="3" customHeight="1" x14ac:dyDescent="0.15">
      <c r="A111" s="127"/>
      <c r="B111" s="127"/>
      <c r="C111" s="127"/>
      <c r="D111" s="158"/>
      <c r="E111" s="158"/>
      <c r="F111" s="158"/>
      <c r="G111" s="158"/>
      <c r="H111" s="158"/>
      <c r="I111" s="157"/>
      <c r="J111" s="160"/>
      <c r="K111" s="157"/>
      <c r="L111" s="117"/>
      <c r="M111" s="184"/>
      <c r="N111" s="157"/>
      <c r="O111" s="127"/>
    </row>
    <row r="112" spans="1:18" s="130" customFormat="1" ht="13" customHeight="1" x14ac:dyDescent="0.15">
      <c r="A112" s="127"/>
      <c r="B112" s="127"/>
      <c r="C112" s="261" t="s">
        <v>654</v>
      </c>
      <c r="D112" s="261"/>
      <c r="E112" s="261"/>
      <c r="F112" s="261"/>
      <c r="G112" s="261"/>
      <c r="H112" s="261"/>
      <c r="I112" s="261"/>
      <c r="J112" s="261"/>
      <c r="K112" s="157"/>
      <c r="L112" s="170" t="s">
        <v>486</v>
      </c>
      <c r="M112" s="184"/>
      <c r="N112" s="107" t="s">
        <v>447</v>
      </c>
      <c r="O112" s="127"/>
    </row>
    <row r="113" spans="1:18" s="1" customFormat="1" ht="9" customHeight="1" x14ac:dyDescent="0.2">
      <c r="A113" s="2"/>
      <c r="B113" s="2"/>
      <c r="C113" s="2"/>
      <c r="D113" s="174"/>
      <c r="E113" s="174"/>
      <c r="F113" s="174"/>
      <c r="G113" s="174"/>
      <c r="H113" s="174"/>
      <c r="I113" s="173"/>
      <c r="J113" s="173"/>
      <c r="K113" s="173"/>
      <c r="L113" s="117"/>
      <c r="M113" s="184"/>
      <c r="N113" s="173"/>
      <c r="O113" s="2"/>
    </row>
    <row r="114" spans="1:18" s="1" customFormat="1" ht="3" customHeight="1" x14ac:dyDescent="0.2">
      <c r="A114" s="2"/>
      <c r="B114" s="178"/>
      <c r="C114" s="178"/>
      <c r="D114" s="179"/>
      <c r="E114" s="179"/>
      <c r="F114" s="179"/>
      <c r="G114" s="179"/>
      <c r="H114" s="179"/>
      <c r="I114" s="180"/>
      <c r="J114" s="180"/>
      <c r="K114" s="180"/>
      <c r="L114" s="181"/>
      <c r="M114" s="182"/>
      <c r="N114" s="180"/>
      <c r="O114" s="2"/>
    </row>
    <row r="115" spans="1:18" s="1" customFormat="1" ht="9" customHeight="1" x14ac:dyDescent="0.2">
      <c r="A115" s="2"/>
      <c r="B115" s="2"/>
      <c r="C115" s="2"/>
      <c r="D115" s="174"/>
      <c r="E115" s="174"/>
      <c r="F115" s="174"/>
      <c r="G115" s="174"/>
      <c r="H115" s="174"/>
      <c r="I115" s="173"/>
      <c r="J115" s="173"/>
      <c r="K115" s="173"/>
      <c r="L115" s="117"/>
      <c r="M115" s="184"/>
      <c r="N115" s="173"/>
      <c r="O115" s="2"/>
    </row>
    <row r="116" spans="1:18" s="1" customFormat="1" ht="15" customHeight="1" x14ac:dyDescent="0.2">
      <c r="A116" s="2"/>
      <c r="B116" s="242" t="s">
        <v>480</v>
      </c>
      <c r="C116" s="243"/>
      <c r="D116" s="243"/>
      <c r="E116" s="243"/>
      <c r="F116" s="243"/>
      <c r="G116" s="243"/>
      <c r="H116" s="243"/>
      <c r="I116" s="243"/>
      <c r="J116" s="244"/>
      <c r="K116" s="173"/>
      <c r="L116" s="39" t="s">
        <v>203</v>
      </c>
      <c r="M116" s="184"/>
      <c r="N116" s="176" t="str">
        <f>VLOOKUP(Q116,'Basic data'!E4:F8,2,FALSE)</f>
        <v>Very poor</v>
      </c>
      <c r="O116" s="2"/>
      <c r="Q116" s="40">
        <f>MIN(VLOOKUP(N129,'Basic data'!D4:E8,2,FALSE),VLOOKUP(N131,'Basic data'!D4:E8,2,FALSE))</f>
        <v>0</v>
      </c>
      <c r="R116" s="1" t="s">
        <v>463</v>
      </c>
    </row>
    <row r="117" spans="1:18" s="130" customFormat="1" ht="3" customHeight="1" x14ac:dyDescent="0.15">
      <c r="A117" s="127"/>
      <c r="B117" s="127"/>
      <c r="C117" s="127"/>
      <c r="D117" s="158"/>
      <c r="E117" s="158"/>
      <c r="F117" s="158"/>
      <c r="G117" s="158"/>
      <c r="H117" s="158"/>
      <c r="I117" s="157"/>
      <c r="J117" s="157"/>
      <c r="K117" s="157"/>
      <c r="L117" s="117"/>
      <c r="M117" s="184"/>
      <c r="N117" s="157"/>
      <c r="O117" s="127"/>
    </row>
    <row r="118" spans="1:18" s="162" customFormat="1" ht="25.75" customHeight="1" x14ac:dyDescent="0.15">
      <c r="A118" s="167"/>
      <c r="B118" s="183"/>
      <c r="C118" s="260" t="s">
        <v>520</v>
      </c>
      <c r="D118" s="260"/>
      <c r="E118" s="260"/>
      <c r="F118" s="260"/>
      <c r="G118" s="260"/>
      <c r="H118" s="260"/>
      <c r="I118" s="260"/>
      <c r="J118" s="260"/>
      <c r="K118" s="260"/>
      <c r="L118" s="260"/>
      <c r="M118" s="260"/>
      <c r="N118" s="260"/>
      <c r="O118" s="167"/>
    </row>
    <row r="119" spans="1:18" s="130" customFormat="1" ht="3" customHeight="1" x14ac:dyDescent="0.15">
      <c r="A119" s="127"/>
      <c r="B119" s="127"/>
      <c r="C119" s="127"/>
      <c r="D119" s="158"/>
      <c r="E119" s="158"/>
      <c r="F119" s="158"/>
      <c r="G119" s="158"/>
      <c r="H119" s="158"/>
      <c r="I119" s="157"/>
      <c r="J119" s="157"/>
      <c r="K119" s="157"/>
      <c r="L119" s="117"/>
      <c r="M119" s="184"/>
      <c r="N119" s="157"/>
      <c r="O119" s="127"/>
    </row>
    <row r="120" spans="1:18" s="130" customFormat="1" ht="13" customHeight="1" x14ac:dyDescent="0.15">
      <c r="A120" s="127"/>
      <c r="B120" s="168"/>
      <c r="C120" s="165" t="s">
        <v>450</v>
      </c>
      <c r="D120" s="158"/>
      <c r="E120" s="158"/>
      <c r="F120" s="158"/>
      <c r="G120" s="158"/>
      <c r="H120" s="158"/>
      <c r="I120" s="157"/>
      <c r="J120" s="157"/>
      <c r="K120" s="157"/>
      <c r="L120" s="117"/>
      <c r="M120" s="184"/>
      <c r="N120" s="157"/>
      <c r="O120" s="127"/>
    </row>
    <row r="121" spans="1:18" s="130" customFormat="1" ht="13" customHeight="1" x14ac:dyDescent="0.15">
      <c r="A121" s="127"/>
      <c r="B121" s="127"/>
      <c r="C121" s="223" t="s">
        <v>547</v>
      </c>
      <c r="D121" s="255" t="s">
        <v>689</v>
      </c>
      <c r="E121" s="255"/>
      <c r="F121" s="255"/>
      <c r="G121" s="255"/>
      <c r="H121" s="255"/>
      <c r="I121" s="255"/>
      <c r="J121" s="255"/>
      <c r="K121" s="255"/>
      <c r="L121" s="255"/>
      <c r="M121" s="255"/>
      <c r="N121" s="255"/>
      <c r="O121" s="127"/>
    </row>
    <row r="122" spans="1:18" s="130" customFormat="1" ht="13" customHeight="1" x14ac:dyDescent="0.15">
      <c r="A122" s="127"/>
      <c r="B122" s="127"/>
      <c r="C122" s="223" t="s">
        <v>547</v>
      </c>
      <c r="D122" s="255" t="s">
        <v>687</v>
      </c>
      <c r="E122" s="255"/>
      <c r="F122" s="255"/>
      <c r="G122" s="255"/>
      <c r="H122" s="255"/>
      <c r="I122" s="255"/>
      <c r="J122" s="255"/>
      <c r="K122" s="255"/>
      <c r="L122" s="255"/>
      <c r="M122" s="255"/>
      <c r="N122" s="255"/>
      <c r="O122" s="127"/>
    </row>
    <row r="123" spans="1:18" s="130" customFormat="1" ht="13" customHeight="1" x14ac:dyDescent="0.15">
      <c r="A123" s="127"/>
      <c r="B123" s="127"/>
      <c r="C123" s="223" t="s">
        <v>547</v>
      </c>
      <c r="D123" s="255" t="s">
        <v>688</v>
      </c>
      <c r="E123" s="255"/>
      <c r="F123" s="255"/>
      <c r="G123" s="255"/>
      <c r="H123" s="255"/>
      <c r="I123" s="255"/>
      <c r="J123" s="255"/>
      <c r="K123" s="255"/>
      <c r="L123" s="255"/>
      <c r="M123" s="255"/>
      <c r="N123" s="255"/>
      <c r="O123" s="127"/>
    </row>
    <row r="124" spans="1:18" s="130" customFormat="1" ht="9" customHeight="1" x14ac:dyDescent="0.15">
      <c r="A124" s="127"/>
      <c r="B124" s="127"/>
      <c r="C124" s="166"/>
      <c r="D124" s="158"/>
      <c r="E124" s="158"/>
      <c r="F124" s="158"/>
      <c r="G124" s="158"/>
      <c r="H124" s="158"/>
      <c r="I124" s="157"/>
      <c r="J124" s="157"/>
      <c r="K124" s="157"/>
      <c r="L124" s="117"/>
      <c r="M124" s="184"/>
      <c r="N124" s="157"/>
      <c r="O124" s="127"/>
    </row>
    <row r="125" spans="1:18" s="130" customFormat="1" ht="13" customHeight="1" x14ac:dyDescent="0.15">
      <c r="A125" s="127"/>
      <c r="B125" s="127"/>
      <c r="C125" s="256" t="s">
        <v>643</v>
      </c>
      <c r="D125" s="256"/>
      <c r="E125" s="256"/>
      <c r="F125" s="256"/>
      <c r="G125" s="256"/>
      <c r="H125" s="256"/>
      <c r="I125" s="256"/>
      <c r="J125" s="256"/>
      <c r="K125" s="256"/>
      <c r="L125" s="256"/>
      <c r="M125" s="256"/>
      <c r="N125" s="256"/>
      <c r="O125" s="127"/>
    </row>
    <row r="126" spans="1:18" s="130" customFormat="1" ht="3" customHeight="1" thickBot="1" x14ac:dyDescent="0.2">
      <c r="A126" s="127"/>
      <c r="B126" s="127"/>
      <c r="C126" s="225"/>
      <c r="D126" s="225"/>
      <c r="E126" s="225"/>
      <c r="F126" s="225"/>
      <c r="G126" s="225"/>
      <c r="H126" s="225"/>
      <c r="I126" s="225"/>
      <c r="J126" s="225"/>
      <c r="K126" s="225"/>
      <c r="L126" s="225"/>
      <c r="M126" s="225"/>
      <c r="N126" s="225"/>
      <c r="O126" s="127"/>
    </row>
    <row r="127" spans="1:18" s="126" customFormat="1" ht="104.25" customHeight="1" thickBot="1" x14ac:dyDescent="0.25">
      <c r="A127" s="125"/>
      <c r="B127" s="219"/>
      <c r="C127" s="257" t="s">
        <v>12</v>
      </c>
      <c r="D127" s="258"/>
      <c r="E127" s="258"/>
      <c r="F127" s="258"/>
      <c r="G127" s="258"/>
      <c r="H127" s="258"/>
      <c r="I127" s="258"/>
      <c r="J127" s="258"/>
      <c r="K127" s="258"/>
      <c r="L127" s="258"/>
      <c r="M127" s="258"/>
      <c r="N127" s="259"/>
      <c r="O127" s="14"/>
    </row>
    <row r="128" spans="1:18" s="130" customFormat="1" ht="16" customHeight="1" x14ac:dyDescent="0.15">
      <c r="A128" s="127"/>
      <c r="B128" s="127"/>
      <c r="C128" s="221" t="s">
        <v>610</v>
      </c>
      <c r="D128" s="158"/>
      <c r="E128" s="158"/>
      <c r="F128" s="158"/>
      <c r="G128" s="158"/>
      <c r="H128" s="158"/>
      <c r="I128" s="157"/>
      <c r="J128" s="157"/>
      <c r="K128" s="157"/>
      <c r="L128" s="117"/>
      <c r="M128" s="184"/>
      <c r="N128" s="187" t="s">
        <v>487</v>
      </c>
      <c r="O128" s="127"/>
    </row>
    <row r="129" spans="1:18" s="130" customFormat="1" ht="13" customHeight="1" x14ac:dyDescent="0.15">
      <c r="A129" s="127"/>
      <c r="B129" s="127"/>
      <c r="C129" s="261" t="s">
        <v>655</v>
      </c>
      <c r="D129" s="261"/>
      <c r="E129" s="261"/>
      <c r="F129" s="261"/>
      <c r="G129" s="261"/>
      <c r="H129" s="261"/>
      <c r="I129" s="261"/>
      <c r="J129" s="261"/>
      <c r="K129" s="157"/>
      <c r="L129" s="170" t="s">
        <v>486</v>
      </c>
      <c r="M129" s="184"/>
      <c r="N129" s="107" t="s">
        <v>447</v>
      </c>
      <c r="O129" s="127"/>
    </row>
    <row r="130" spans="1:18" s="130" customFormat="1" ht="3" customHeight="1" x14ac:dyDescent="0.15">
      <c r="A130" s="127"/>
      <c r="B130" s="127"/>
      <c r="C130" s="127"/>
      <c r="D130" s="158"/>
      <c r="E130" s="158"/>
      <c r="F130" s="158"/>
      <c r="G130" s="158"/>
      <c r="H130" s="158"/>
      <c r="I130" s="157"/>
      <c r="J130" s="160"/>
      <c r="K130" s="157"/>
      <c r="L130" s="117"/>
      <c r="M130" s="184"/>
      <c r="N130" s="157"/>
      <c r="O130" s="127"/>
    </row>
    <row r="131" spans="1:18" s="130" customFormat="1" ht="13" customHeight="1" x14ac:dyDescent="0.15">
      <c r="A131" s="127"/>
      <c r="B131" s="127"/>
      <c r="C131" s="261" t="s">
        <v>656</v>
      </c>
      <c r="D131" s="261"/>
      <c r="E131" s="261"/>
      <c r="F131" s="261"/>
      <c r="G131" s="261"/>
      <c r="H131" s="261"/>
      <c r="I131" s="261"/>
      <c r="J131" s="261"/>
      <c r="K131" s="157"/>
      <c r="L131" s="170" t="s">
        <v>486</v>
      </c>
      <c r="M131" s="184"/>
      <c r="N131" s="107" t="s">
        <v>447</v>
      </c>
      <c r="O131" s="127"/>
    </row>
    <row r="132" spans="1:18" s="1" customFormat="1" ht="9" customHeight="1" x14ac:dyDescent="0.2">
      <c r="A132" s="2"/>
      <c r="B132" s="2"/>
      <c r="C132" s="2"/>
      <c r="D132" s="174"/>
      <c r="E132" s="174"/>
      <c r="F132" s="174"/>
      <c r="G132" s="174"/>
      <c r="H132" s="174"/>
      <c r="I132" s="173"/>
      <c r="J132" s="173"/>
      <c r="K132" s="173"/>
      <c r="L132" s="117"/>
      <c r="M132" s="184"/>
      <c r="N132" s="173"/>
      <c r="O132" s="2"/>
    </row>
    <row r="133" spans="1:18" s="1" customFormat="1" ht="3" customHeight="1" x14ac:dyDescent="0.2">
      <c r="A133" s="2"/>
      <c r="B133" s="178"/>
      <c r="C133" s="178"/>
      <c r="D133" s="179"/>
      <c r="E133" s="179"/>
      <c r="F133" s="179"/>
      <c r="G133" s="179"/>
      <c r="H133" s="179"/>
      <c r="I133" s="180"/>
      <c r="J133" s="180"/>
      <c r="K133" s="180"/>
      <c r="L133" s="181"/>
      <c r="M133" s="182"/>
      <c r="N133" s="180"/>
      <c r="O133" s="2"/>
    </row>
    <row r="134" spans="1:18" s="1" customFormat="1" ht="9" customHeight="1" x14ac:dyDescent="0.2">
      <c r="A134" s="2"/>
      <c r="B134" s="2"/>
      <c r="C134" s="2"/>
      <c r="D134" s="174"/>
      <c r="E134" s="174"/>
      <c r="F134" s="174"/>
      <c r="G134" s="174"/>
      <c r="H134" s="174"/>
      <c r="I134" s="173"/>
      <c r="J134" s="173"/>
      <c r="K134" s="173"/>
      <c r="L134" s="117"/>
      <c r="M134" s="184"/>
      <c r="N134" s="173"/>
      <c r="O134" s="2"/>
    </row>
    <row r="135" spans="1:18" s="1" customFormat="1" ht="15" customHeight="1" x14ac:dyDescent="0.2">
      <c r="A135" s="2"/>
      <c r="B135" s="242" t="s">
        <v>481</v>
      </c>
      <c r="C135" s="243"/>
      <c r="D135" s="243"/>
      <c r="E135" s="243"/>
      <c r="F135" s="243"/>
      <c r="G135" s="243"/>
      <c r="H135" s="243"/>
      <c r="I135" s="243"/>
      <c r="J135" s="244"/>
      <c r="K135" s="173"/>
      <c r="L135" s="39" t="s">
        <v>203</v>
      </c>
      <c r="M135" s="184"/>
      <c r="N135" s="176" t="str">
        <f>VLOOKUP(Q135,'Basic data'!E4:F8,2,FALSE)</f>
        <v>Very poor</v>
      </c>
      <c r="O135" s="2"/>
      <c r="Q135" s="40">
        <f>MIN(VLOOKUP(N148,'Basic data'!D4:E8,2,FALSE),VLOOKUP(N150,'Basic data'!D4:E8,2,FALSE))</f>
        <v>0</v>
      </c>
      <c r="R135" s="1" t="s">
        <v>465</v>
      </c>
    </row>
    <row r="136" spans="1:18" s="130" customFormat="1" ht="3" customHeight="1" x14ac:dyDescent="0.15">
      <c r="A136" s="127"/>
      <c r="B136" s="127"/>
      <c r="C136" s="127"/>
      <c r="D136" s="158"/>
      <c r="E136" s="158"/>
      <c r="F136" s="158"/>
      <c r="G136" s="158"/>
      <c r="H136" s="158"/>
      <c r="I136" s="157"/>
      <c r="J136" s="157"/>
      <c r="K136" s="157"/>
      <c r="L136" s="117"/>
      <c r="M136" s="184"/>
      <c r="N136" s="157"/>
      <c r="O136" s="127"/>
    </row>
    <row r="137" spans="1:18" s="162" customFormat="1" ht="13" customHeight="1" x14ac:dyDescent="0.15">
      <c r="A137" s="167"/>
      <c r="B137" s="183"/>
      <c r="C137" s="260" t="s">
        <v>472</v>
      </c>
      <c r="D137" s="260"/>
      <c r="E137" s="260"/>
      <c r="F137" s="260"/>
      <c r="G137" s="260"/>
      <c r="H137" s="260"/>
      <c r="I137" s="260"/>
      <c r="J137" s="260"/>
      <c r="K137" s="260"/>
      <c r="L137" s="260"/>
      <c r="M137" s="260"/>
      <c r="N137" s="260"/>
      <c r="O137" s="167"/>
    </row>
    <row r="138" spans="1:18" s="130" customFormat="1" ht="3" customHeight="1" x14ac:dyDescent="0.15">
      <c r="A138" s="127"/>
      <c r="B138" s="127"/>
      <c r="C138" s="127"/>
      <c r="D138" s="158"/>
      <c r="E138" s="158"/>
      <c r="F138" s="158"/>
      <c r="G138" s="158"/>
      <c r="H138" s="158"/>
      <c r="I138" s="157"/>
      <c r="J138" s="157"/>
      <c r="K138" s="157"/>
      <c r="L138" s="117"/>
      <c r="M138" s="184"/>
      <c r="N138" s="157"/>
      <c r="O138" s="127"/>
    </row>
    <row r="139" spans="1:18" s="130" customFormat="1" ht="13" customHeight="1" x14ac:dyDescent="0.15">
      <c r="A139" s="127"/>
      <c r="B139" s="168"/>
      <c r="C139" s="165" t="s">
        <v>450</v>
      </c>
      <c r="D139" s="158"/>
      <c r="E139" s="158"/>
      <c r="F139" s="158"/>
      <c r="G139" s="158"/>
      <c r="H139" s="158"/>
      <c r="I139" s="157"/>
      <c r="J139" s="157"/>
      <c r="K139" s="157"/>
      <c r="L139" s="117"/>
      <c r="M139" s="184"/>
      <c r="N139" s="157"/>
      <c r="O139" s="127"/>
    </row>
    <row r="140" spans="1:18" s="130" customFormat="1" ht="13" customHeight="1" x14ac:dyDescent="0.15">
      <c r="A140" s="127"/>
      <c r="B140" s="127"/>
      <c r="C140" s="223" t="s">
        <v>547</v>
      </c>
      <c r="D140" s="255" t="s">
        <v>692</v>
      </c>
      <c r="E140" s="255"/>
      <c r="F140" s="255"/>
      <c r="G140" s="255"/>
      <c r="H140" s="255"/>
      <c r="I140" s="255"/>
      <c r="J140" s="255"/>
      <c r="K140" s="255"/>
      <c r="L140" s="255"/>
      <c r="M140" s="255"/>
      <c r="N140" s="255"/>
      <c r="O140" s="127"/>
    </row>
    <row r="141" spans="1:18" s="130" customFormat="1" ht="13" customHeight="1" x14ac:dyDescent="0.15">
      <c r="A141" s="127"/>
      <c r="B141" s="127"/>
      <c r="C141" s="223" t="s">
        <v>547</v>
      </c>
      <c r="D141" s="255" t="s">
        <v>690</v>
      </c>
      <c r="E141" s="255"/>
      <c r="F141" s="255"/>
      <c r="G141" s="255"/>
      <c r="H141" s="255"/>
      <c r="I141" s="255"/>
      <c r="J141" s="255"/>
      <c r="K141" s="255"/>
      <c r="L141" s="255"/>
      <c r="M141" s="255"/>
      <c r="N141" s="255"/>
      <c r="O141" s="127"/>
    </row>
    <row r="142" spans="1:18" s="130" customFormat="1" ht="13" customHeight="1" x14ac:dyDescent="0.15">
      <c r="A142" s="127"/>
      <c r="B142" s="127"/>
      <c r="C142" s="223" t="s">
        <v>547</v>
      </c>
      <c r="D142" s="255" t="s">
        <v>691</v>
      </c>
      <c r="E142" s="255"/>
      <c r="F142" s="255"/>
      <c r="G142" s="255"/>
      <c r="H142" s="255"/>
      <c r="I142" s="255"/>
      <c r="J142" s="255"/>
      <c r="K142" s="255"/>
      <c r="L142" s="255"/>
      <c r="M142" s="255"/>
      <c r="N142" s="255"/>
      <c r="O142" s="127"/>
    </row>
    <row r="143" spans="1:18" s="130" customFormat="1" ht="9" customHeight="1" x14ac:dyDescent="0.15">
      <c r="A143" s="127"/>
      <c r="B143" s="127"/>
      <c r="C143" s="166"/>
      <c r="D143" s="158"/>
      <c r="E143" s="158"/>
      <c r="F143" s="158"/>
      <c r="G143" s="158"/>
      <c r="H143" s="158"/>
      <c r="I143" s="157"/>
      <c r="J143" s="157"/>
      <c r="K143" s="157"/>
      <c r="L143" s="117"/>
      <c r="M143" s="184"/>
      <c r="N143" s="157"/>
      <c r="O143" s="127"/>
    </row>
    <row r="144" spans="1:18" s="130" customFormat="1" ht="13" customHeight="1" x14ac:dyDescent="0.15">
      <c r="A144" s="127"/>
      <c r="B144" s="127"/>
      <c r="C144" s="256" t="s">
        <v>644</v>
      </c>
      <c r="D144" s="256"/>
      <c r="E144" s="256"/>
      <c r="F144" s="256"/>
      <c r="G144" s="256"/>
      <c r="H144" s="256"/>
      <c r="I144" s="256"/>
      <c r="J144" s="256"/>
      <c r="K144" s="256"/>
      <c r="L144" s="256"/>
      <c r="M144" s="256"/>
      <c r="N144" s="256"/>
      <c r="O144" s="127"/>
    </row>
    <row r="145" spans="1:18" s="130" customFormat="1" ht="3" customHeight="1" thickBot="1" x14ac:dyDescent="0.2">
      <c r="A145" s="127"/>
      <c r="B145" s="127"/>
      <c r="C145" s="225"/>
      <c r="D145" s="225"/>
      <c r="E145" s="225"/>
      <c r="F145" s="225"/>
      <c r="G145" s="225"/>
      <c r="H145" s="225"/>
      <c r="I145" s="225"/>
      <c r="J145" s="225"/>
      <c r="K145" s="225"/>
      <c r="L145" s="225"/>
      <c r="M145" s="225"/>
      <c r="N145" s="225"/>
      <c r="O145" s="127"/>
    </row>
    <row r="146" spans="1:18" s="126" customFormat="1" ht="104.25" customHeight="1" thickBot="1" x14ac:dyDescent="0.25">
      <c r="A146" s="125"/>
      <c r="B146" s="219"/>
      <c r="C146" s="257" t="s">
        <v>12</v>
      </c>
      <c r="D146" s="258"/>
      <c r="E146" s="258"/>
      <c r="F146" s="258"/>
      <c r="G146" s="258"/>
      <c r="H146" s="258"/>
      <c r="I146" s="258"/>
      <c r="J146" s="258"/>
      <c r="K146" s="258"/>
      <c r="L146" s="258"/>
      <c r="M146" s="258"/>
      <c r="N146" s="259"/>
      <c r="O146" s="14"/>
    </row>
    <row r="147" spans="1:18" s="130" customFormat="1" ht="16" customHeight="1" x14ac:dyDescent="0.15">
      <c r="A147" s="127"/>
      <c r="B147" s="127"/>
      <c r="C147" s="221" t="s">
        <v>610</v>
      </c>
      <c r="D147" s="158"/>
      <c r="E147" s="158"/>
      <c r="F147" s="158"/>
      <c r="G147" s="158"/>
      <c r="H147" s="158"/>
      <c r="I147" s="157"/>
      <c r="J147" s="157"/>
      <c r="K147" s="157"/>
      <c r="L147" s="117"/>
      <c r="M147" s="184"/>
      <c r="N147" s="187" t="s">
        <v>487</v>
      </c>
      <c r="O147" s="127"/>
    </row>
    <row r="148" spans="1:18" s="130" customFormat="1" ht="13" customHeight="1" x14ac:dyDescent="0.15">
      <c r="A148" s="127"/>
      <c r="B148" s="127"/>
      <c r="C148" s="261" t="s">
        <v>657</v>
      </c>
      <c r="D148" s="261"/>
      <c r="E148" s="261"/>
      <c r="F148" s="261"/>
      <c r="G148" s="261"/>
      <c r="H148" s="261"/>
      <c r="I148" s="261"/>
      <c r="J148" s="261"/>
      <c r="K148" s="157"/>
      <c r="L148" s="170" t="s">
        <v>486</v>
      </c>
      <c r="M148" s="184"/>
      <c r="N148" s="107" t="s">
        <v>447</v>
      </c>
      <c r="O148" s="127"/>
    </row>
    <row r="149" spans="1:18" s="130" customFormat="1" ht="3" customHeight="1" x14ac:dyDescent="0.15">
      <c r="A149" s="127"/>
      <c r="B149" s="127"/>
      <c r="C149" s="127"/>
      <c r="D149" s="158"/>
      <c r="E149" s="158"/>
      <c r="F149" s="158"/>
      <c r="G149" s="158"/>
      <c r="H149" s="158"/>
      <c r="I149" s="157"/>
      <c r="J149" s="160"/>
      <c r="K149" s="157"/>
      <c r="L149" s="117"/>
      <c r="M149" s="184"/>
      <c r="N149" s="157"/>
      <c r="O149" s="127"/>
    </row>
    <row r="150" spans="1:18" s="130" customFormat="1" ht="13" customHeight="1" x14ac:dyDescent="0.15">
      <c r="A150" s="127"/>
      <c r="B150" s="127"/>
      <c r="C150" s="261" t="s">
        <v>658</v>
      </c>
      <c r="D150" s="261"/>
      <c r="E150" s="261"/>
      <c r="F150" s="261"/>
      <c r="G150" s="261"/>
      <c r="H150" s="261"/>
      <c r="I150" s="261"/>
      <c r="J150" s="261"/>
      <c r="K150" s="157"/>
      <c r="L150" s="170" t="s">
        <v>486</v>
      </c>
      <c r="M150" s="184"/>
      <c r="N150" s="107" t="s">
        <v>447</v>
      </c>
      <c r="O150" s="127"/>
    </row>
    <row r="151" spans="1:18" s="1" customFormat="1" ht="9" customHeight="1" x14ac:dyDescent="0.2">
      <c r="A151" s="2"/>
      <c r="B151" s="2"/>
      <c r="C151" s="2"/>
      <c r="D151" s="174"/>
      <c r="E151" s="174"/>
      <c r="F151" s="174"/>
      <c r="G151" s="174"/>
      <c r="H151" s="174"/>
      <c r="I151" s="173"/>
      <c r="J151" s="173"/>
      <c r="K151" s="173"/>
      <c r="L151" s="117"/>
      <c r="M151" s="184"/>
      <c r="N151" s="173"/>
      <c r="O151" s="2"/>
    </row>
    <row r="152" spans="1:18" s="1" customFormat="1" ht="3" customHeight="1" x14ac:dyDescent="0.2">
      <c r="A152" s="2"/>
      <c r="B152" s="178"/>
      <c r="C152" s="178"/>
      <c r="D152" s="179"/>
      <c r="E152" s="179"/>
      <c r="F152" s="179"/>
      <c r="G152" s="179"/>
      <c r="H152" s="179"/>
      <c r="I152" s="180"/>
      <c r="J152" s="180"/>
      <c r="K152" s="180"/>
      <c r="L152" s="181"/>
      <c r="M152" s="182"/>
      <c r="N152" s="180"/>
      <c r="O152" s="2"/>
    </row>
    <row r="153" spans="1:18" s="1" customFormat="1" ht="9" customHeight="1" x14ac:dyDescent="0.2">
      <c r="A153" s="2"/>
      <c r="B153" s="2"/>
      <c r="C153" s="2"/>
      <c r="D153" s="174"/>
      <c r="E153" s="174"/>
      <c r="F153" s="174"/>
      <c r="G153" s="174"/>
      <c r="H153" s="174"/>
      <c r="I153" s="173"/>
      <c r="J153" s="173"/>
      <c r="K153" s="173"/>
      <c r="L153" s="117"/>
      <c r="M153" s="184"/>
      <c r="N153" s="173"/>
      <c r="O153" s="2"/>
    </row>
    <row r="154" spans="1:18" s="1" customFormat="1" ht="15" customHeight="1" x14ac:dyDescent="0.2">
      <c r="A154" s="2"/>
      <c r="B154" s="242" t="s">
        <v>482</v>
      </c>
      <c r="C154" s="243"/>
      <c r="D154" s="243"/>
      <c r="E154" s="243"/>
      <c r="F154" s="243"/>
      <c r="G154" s="243"/>
      <c r="H154" s="243"/>
      <c r="I154" s="243"/>
      <c r="J154" s="244"/>
      <c r="K154" s="173"/>
      <c r="L154" s="39" t="s">
        <v>203</v>
      </c>
      <c r="M154" s="184"/>
      <c r="N154" s="176" t="str">
        <f>VLOOKUP(Q154,'Basic data'!E4:F8,2,FALSE)</f>
        <v>Very poor</v>
      </c>
      <c r="O154" s="2"/>
      <c r="Q154" s="40">
        <f>VLOOKUP(N168,'Basic data'!D4:E8,2,FALSE)</f>
        <v>0</v>
      </c>
      <c r="R154" s="1" t="s">
        <v>466</v>
      </c>
    </row>
    <row r="155" spans="1:18" s="130" customFormat="1" ht="3" customHeight="1" x14ac:dyDescent="0.15">
      <c r="A155" s="127"/>
      <c r="B155" s="127"/>
      <c r="C155" s="127"/>
      <c r="D155" s="158"/>
      <c r="E155" s="158"/>
      <c r="F155" s="158"/>
      <c r="G155" s="158"/>
      <c r="H155" s="158"/>
      <c r="I155" s="157"/>
      <c r="J155" s="157"/>
      <c r="K155" s="157"/>
      <c r="L155" s="117"/>
      <c r="M155" s="184"/>
      <c r="N155" s="157"/>
      <c r="O155" s="127"/>
    </row>
    <row r="156" spans="1:18" s="162" customFormat="1" ht="25.75" customHeight="1" x14ac:dyDescent="0.15">
      <c r="A156" s="167"/>
      <c r="B156" s="183"/>
      <c r="C156" s="260" t="s">
        <v>516</v>
      </c>
      <c r="D156" s="260"/>
      <c r="E156" s="260"/>
      <c r="F156" s="260"/>
      <c r="G156" s="260"/>
      <c r="H156" s="260"/>
      <c r="I156" s="260"/>
      <c r="J156" s="260"/>
      <c r="K156" s="260"/>
      <c r="L156" s="260"/>
      <c r="M156" s="260"/>
      <c r="N156" s="260"/>
      <c r="O156" s="167"/>
      <c r="Q156" s="40"/>
    </row>
    <row r="157" spans="1:18" s="130" customFormat="1" ht="3" customHeight="1" x14ac:dyDescent="0.15">
      <c r="A157" s="127"/>
      <c r="B157" s="127"/>
      <c r="C157" s="127"/>
      <c r="D157" s="158"/>
      <c r="E157" s="158"/>
      <c r="F157" s="158"/>
      <c r="G157" s="158"/>
      <c r="H157" s="158"/>
      <c r="I157" s="157"/>
      <c r="J157" s="157"/>
      <c r="K157" s="157"/>
      <c r="L157" s="117"/>
      <c r="M157" s="184"/>
      <c r="N157" s="157"/>
      <c r="O157" s="127"/>
    </row>
    <row r="158" spans="1:18" s="130" customFormat="1" ht="13" customHeight="1" x14ac:dyDescent="0.15">
      <c r="A158" s="127"/>
      <c r="B158" s="168"/>
      <c r="C158" s="165" t="s">
        <v>450</v>
      </c>
      <c r="D158" s="158"/>
      <c r="E158" s="158"/>
      <c r="F158" s="158"/>
      <c r="G158" s="158"/>
      <c r="H158" s="158"/>
      <c r="I158" s="157"/>
      <c r="J158" s="157"/>
      <c r="K158" s="157"/>
      <c r="L158" s="117"/>
      <c r="M158" s="184"/>
      <c r="N158" s="157"/>
      <c r="O158" s="127"/>
    </row>
    <row r="159" spans="1:18" s="130" customFormat="1" ht="13" customHeight="1" x14ac:dyDescent="0.15">
      <c r="A159" s="127"/>
      <c r="B159" s="127"/>
      <c r="C159" s="223" t="s">
        <v>547</v>
      </c>
      <c r="D159" s="255" t="s">
        <v>693</v>
      </c>
      <c r="E159" s="255"/>
      <c r="F159" s="255"/>
      <c r="G159" s="255"/>
      <c r="H159" s="255"/>
      <c r="I159" s="255"/>
      <c r="J159" s="255"/>
      <c r="K159" s="255"/>
      <c r="L159" s="255"/>
      <c r="M159" s="255"/>
      <c r="N159" s="255"/>
      <c r="O159" s="127"/>
    </row>
    <row r="160" spans="1:18" s="130" customFormat="1" ht="13" customHeight="1" x14ac:dyDescent="0.15">
      <c r="A160" s="127"/>
      <c r="B160" s="127"/>
      <c r="C160" s="223" t="s">
        <v>547</v>
      </c>
      <c r="D160" s="255" t="s">
        <v>694</v>
      </c>
      <c r="E160" s="255"/>
      <c r="F160" s="255"/>
      <c r="G160" s="255"/>
      <c r="H160" s="255"/>
      <c r="I160" s="255"/>
      <c r="J160" s="255"/>
      <c r="K160" s="255"/>
      <c r="L160" s="255"/>
      <c r="M160" s="255"/>
      <c r="N160" s="255"/>
      <c r="O160" s="127"/>
    </row>
    <row r="161" spans="1:18" s="130" customFormat="1" ht="13" customHeight="1" x14ac:dyDescent="0.15">
      <c r="A161" s="127"/>
      <c r="B161" s="127"/>
      <c r="C161" s="223" t="s">
        <v>547</v>
      </c>
      <c r="D161" s="255" t="s">
        <v>695</v>
      </c>
      <c r="E161" s="255"/>
      <c r="F161" s="255"/>
      <c r="G161" s="255"/>
      <c r="H161" s="255"/>
      <c r="I161" s="255"/>
      <c r="J161" s="255"/>
      <c r="K161" s="255"/>
      <c r="L161" s="255"/>
      <c r="M161" s="255"/>
      <c r="N161" s="255"/>
      <c r="O161" s="127"/>
    </row>
    <row r="162" spans="1:18" s="130" customFormat="1" ht="13" customHeight="1" x14ac:dyDescent="0.15">
      <c r="A162" s="127"/>
      <c r="B162" s="127"/>
      <c r="C162" s="223" t="s">
        <v>547</v>
      </c>
      <c r="D162" s="255" t="s">
        <v>696</v>
      </c>
      <c r="E162" s="255"/>
      <c r="F162" s="255"/>
      <c r="G162" s="255"/>
      <c r="H162" s="255"/>
      <c r="I162" s="255"/>
      <c r="J162" s="255"/>
      <c r="K162" s="255"/>
      <c r="L162" s="255"/>
      <c r="M162" s="255"/>
      <c r="N162" s="255"/>
      <c r="O162" s="127"/>
    </row>
    <row r="163" spans="1:18" s="130" customFormat="1" ht="9" customHeight="1" x14ac:dyDescent="0.15">
      <c r="A163" s="127"/>
      <c r="B163" s="127"/>
      <c r="C163" s="166"/>
      <c r="D163" s="158"/>
      <c r="E163" s="158"/>
      <c r="F163" s="158"/>
      <c r="G163" s="158"/>
      <c r="H163" s="158"/>
      <c r="I163" s="157"/>
      <c r="J163" s="157"/>
      <c r="K163" s="157"/>
      <c r="L163" s="117"/>
      <c r="M163" s="184"/>
      <c r="N163" s="157"/>
      <c r="O163" s="127"/>
    </row>
    <row r="164" spans="1:18" s="130" customFormat="1" ht="13" customHeight="1" x14ac:dyDescent="0.15">
      <c r="A164" s="127"/>
      <c r="B164" s="127"/>
      <c r="C164" s="256" t="s">
        <v>645</v>
      </c>
      <c r="D164" s="256"/>
      <c r="E164" s="256"/>
      <c r="F164" s="256"/>
      <c r="G164" s="256"/>
      <c r="H164" s="256"/>
      <c r="I164" s="256"/>
      <c r="J164" s="256"/>
      <c r="K164" s="256"/>
      <c r="L164" s="256"/>
      <c r="M164" s="256"/>
      <c r="N164" s="256"/>
      <c r="O164" s="127"/>
    </row>
    <row r="165" spans="1:18" s="130" customFormat="1" ht="3" customHeight="1" thickBot="1" x14ac:dyDescent="0.2">
      <c r="A165" s="127"/>
      <c r="B165" s="127"/>
      <c r="C165" s="225"/>
      <c r="D165" s="225"/>
      <c r="E165" s="225"/>
      <c r="F165" s="225"/>
      <c r="G165" s="225"/>
      <c r="H165" s="225"/>
      <c r="I165" s="225"/>
      <c r="J165" s="225"/>
      <c r="K165" s="225"/>
      <c r="L165" s="225"/>
      <c r="M165" s="225"/>
      <c r="N165" s="225"/>
      <c r="O165" s="127"/>
    </row>
    <row r="166" spans="1:18" s="126" customFormat="1" ht="104.25" customHeight="1" thickBot="1" x14ac:dyDescent="0.25">
      <c r="A166" s="125"/>
      <c r="B166" s="219"/>
      <c r="C166" s="257" t="s">
        <v>12</v>
      </c>
      <c r="D166" s="258"/>
      <c r="E166" s="258"/>
      <c r="F166" s="258"/>
      <c r="G166" s="258"/>
      <c r="H166" s="258"/>
      <c r="I166" s="258"/>
      <c r="J166" s="258"/>
      <c r="K166" s="258"/>
      <c r="L166" s="258"/>
      <c r="M166" s="258"/>
      <c r="N166" s="259"/>
      <c r="O166" s="14"/>
    </row>
    <row r="167" spans="1:18" s="130" customFormat="1" ht="16" customHeight="1" x14ac:dyDescent="0.15">
      <c r="A167" s="127"/>
      <c r="B167" s="127"/>
      <c r="C167" s="221" t="s">
        <v>638</v>
      </c>
      <c r="D167" s="158"/>
      <c r="E167" s="158"/>
      <c r="F167" s="158"/>
      <c r="G167" s="158"/>
      <c r="H167" s="158"/>
      <c r="I167" s="157"/>
      <c r="J167" s="157"/>
      <c r="K167" s="157"/>
      <c r="L167" s="117"/>
      <c r="M167" s="184"/>
      <c r="N167" s="187" t="s">
        <v>487</v>
      </c>
      <c r="O167" s="127"/>
    </row>
    <row r="168" spans="1:18" s="130" customFormat="1" ht="13" customHeight="1" x14ac:dyDescent="0.15">
      <c r="A168" s="127"/>
      <c r="B168" s="127"/>
      <c r="C168" s="261" t="s">
        <v>659</v>
      </c>
      <c r="D168" s="261"/>
      <c r="E168" s="261"/>
      <c r="F168" s="261"/>
      <c r="G168" s="261"/>
      <c r="H168" s="261"/>
      <c r="I168" s="261"/>
      <c r="J168" s="261"/>
      <c r="K168" s="157"/>
      <c r="L168" s="170" t="s">
        <v>486</v>
      </c>
      <c r="M168" s="184"/>
      <c r="N168" s="107" t="s">
        <v>447</v>
      </c>
      <c r="O168" s="127"/>
    </row>
    <row r="169" spans="1:18" s="1" customFormat="1" ht="9" customHeight="1" x14ac:dyDescent="0.2">
      <c r="A169" s="2"/>
      <c r="B169" s="2"/>
      <c r="C169" s="2"/>
      <c r="D169" s="174"/>
      <c r="E169" s="174"/>
      <c r="F169" s="174"/>
      <c r="G169" s="174"/>
      <c r="H169" s="174"/>
      <c r="I169" s="173"/>
      <c r="J169" s="173"/>
      <c r="K169" s="173"/>
      <c r="L169" s="117"/>
      <c r="M169" s="184"/>
      <c r="N169" s="173"/>
      <c r="O169" s="2"/>
    </row>
    <row r="170" spans="1:18" s="1" customFormat="1" ht="3" customHeight="1" x14ac:dyDescent="0.2">
      <c r="A170" s="2"/>
      <c r="B170" s="178"/>
      <c r="C170" s="178"/>
      <c r="D170" s="179"/>
      <c r="E170" s="179"/>
      <c r="F170" s="179"/>
      <c r="G170" s="179"/>
      <c r="H170" s="179"/>
      <c r="I170" s="180"/>
      <c r="J170" s="180"/>
      <c r="K170" s="180"/>
      <c r="L170" s="181"/>
      <c r="M170" s="182"/>
      <c r="N170" s="180"/>
      <c r="O170" s="2"/>
    </row>
    <row r="171" spans="1:18" s="1" customFormat="1" ht="9" customHeight="1" x14ac:dyDescent="0.2">
      <c r="A171" s="2"/>
      <c r="B171" s="2"/>
      <c r="C171" s="2"/>
      <c r="D171" s="174"/>
      <c r="E171" s="174"/>
      <c r="F171" s="174"/>
      <c r="G171" s="174"/>
      <c r="H171" s="174"/>
      <c r="I171" s="173"/>
      <c r="J171" s="173"/>
      <c r="K171" s="173"/>
      <c r="L171" s="117"/>
      <c r="M171" s="184"/>
      <c r="N171" s="173"/>
      <c r="O171" s="2"/>
    </row>
    <row r="172" spans="1:18" s="1" customFormat="1" ht="15" customHeight="1" x14ac:dyDescent="0.2">
      <c r="A172" s="2"/>
      <c r="B172" s="242" t="s">
        <v>519</v>
      </c>
      <c r="C172" s="243"/>
      <c r="D172" s="243"/>
      <c r="E172" s="243"/>
      <c r="F172" s="243"/>
      <c r="G172" s="243"/>
      <c r="H172" s="243"/>
      <c r="I172" s="243"/>
      <c r="J172" s="244"/>
      <c r="K172" s="173"/>
      <c r="L172" s="39" t="s">
        <v>203</v>
      </c>
      <c r="M172" s="184"/>
      <c r="N172" s="176" t="str">
        <f>VLOOKUP(Q172,'Basic data'!E4:F8,2,FALSE)</f>
        <v>Very poor</v>
      </c>
      <c r="O172" s="2"/>
      <c r="Q172" s="40">
        <f>MIN(VLOOKUP(N190,'Basic data'!D4:E8,2,FALSE),VLOOKUP(N192,'Basic data'!D4:E8,2,FALSE))</f>
        <v>0</v>
      </c>
      <c r="R172" s="1" t="s">
        <v>468</v>
      </c>
    </row>
    <row r="173" spans="1:18" s="130" customFormat="1" ht="3" customHeight="1" x14ac:dyDescent="0.15">
      <c r="A173" s="127"/>
      <c r="B173" s="127"/>
      <c r="C173" s="127"/>
      <c r="D173" s="158"/>
      <c r="E173" s="158"/>
      <c r="F173" s="158"/>
      <c r="G173" s="158"/>
      <c r="H173" s="158"/>
      <c r="I173" s="157"/>
      <c r="J173" s="157"/>
      <c r="K173" s="157"/>
      <c r="L173" s="117"/>
      <c r="M173" s="184"/>
      <c r="N173" s="157"/>
      <c r="O173" s="127"/>
    </row>
    <row r="174" spans="1:18" s="162" customFormat="1" ht="39" customHeight="1" x14ac:dyDescent="0.15">
      <c r="A174" s="167"/>
      <c r="B174" s="183"/>
      <c r="C174" s="260" t="s">
        <v>473</v>
      </c>
      <c r="D174" s="260"/>
      <c r="E174" s="260"/>
      <c r="F174" s="260"/>
      <c r="G174" s="260"/>
      <c r="H174" s="260"/>
      <c r="I174" s="260"/>
      <c r="J174" s="260"/>
      <c r="K174" s="260"/>
      <c r="L174" s="260"/>
      <c r="M174" s="260"/>
      <c r="N174" s="260"/>
      <c r="O174" s="167"/>
    </row>
    <row r="175" spans="1:18" s="130" customFormat="1" ht="3" customHeight="1" x14ac:dyDescent="0.15">
      <c r="A175" s="127"/>
      <c r="B175" s="127"/>
      <c r="C175" s="127"/>
      <c r="D175" s="158"/>
      <c r="E175" s="158"/>
      <c r="F175" s="158"/>
      <c r="G175" s="158"/>
      <c r="H175" s="158"/>
      <c r="I175" s="157"/>
      <c r="J175" s="157"/>
      <c r="K175" s="157"/>
      <c r="L175" s="117"/>
      <c r="M175" s="184"/>
      <c r="N175" s="157"/>
      <c r="O175" s="127"/>
    </row>
    <row r="176" spans="1:18" s="130" customFormat="1" ht="13" customHeight="1" x14ac:dyDescent="0.15">
      <c r="A176" s="127"/>
      <c r="B176" s="168"/>
      <c r="C176" s="165" t="s">
        <v>450</v>
      </c>
      <c r="D176" s="158"/>
      <c r="E176" s="158"/>
      <c r="F176" s="158"/>
      <c r="G176" s="158"/>
      <c r="H176" s="158"/>
      <c r="I176" s="157"/>
      <c r="J176" s="157"/>
      <c r="K176" s="157"/>
      <c r="L176" s="117"/>
      <c r="M176" s="184"/>
      <c r="N176" s="157"/>
      <c r="O176" s="127"/>
    </row>
    <row r="177" spans="1:15" s="130" customFormat="1" ht="13" customHeight="1" x14ac:dyDescent="0.15">
      <c r="A177" s="127"/>
      <c r="B177" s="127"/>
      <c r="C177" s="199" t="s">
        <v>493</v>
      </c>
      <c r="D177" s="158"/>
      <c r="E177" s="158"/>
      <c r="F177" s="158"/>
      <c r="G177" s="158"/>
      <c r="H177" s="158"/>
      <c r="I177" s="157"/>
      <c r="J177" s="157"/>
      <c r="K177" s="157"/>
      <c r="L177" s="117"/>
      <c r="M177" s="184"/>
      <c r="N177" s="157"/>
      <c r="O177" s="127"/>
    </row>
    <row r="178" spans="1:15" s="130" customFormat="1" ht="13" customHeight="1" x14ac:dyDescent="0.15">
      <c r="A178" s="127"/>
      <c r="B178" s="127"/>
      <c r="C178" s="223" t="s">
        <v>547</v>
      </c>
      <c r="D178" s="255" t="s">
        <v>697</v>
      </c>
      <c r="E178" s="255"/>
      <c r="F178" s="255"/>
      <c r="G178" s="255"/>
      <c r="H178" s="255"/>
      <c r="I178" s="255"/>
      <c r="J178" s="255"/>
      <c r="K178" s="255"/>
      <c r="L178" s="255"/>
      <c r="M178" s="255"/>
      <c r="N178" s="255"/>
      <c r="O178" s="127"/>
    </row>
    <row r="179" spans="1:15" s="130" customFormat="1" ht="13" customHeight="1" x14ac:dyDescent="0.15">
      <c r="A179" s="127"/>
      <c r="B179" s="127"/>
      <c r="C179" s="223" t="s">
        <v>547</v>
      </c>
      <c r="D179" s="255" t="s">
        <v>698</v>
      </c>
      <c r="E179" s="255"/>
      <c r="F179" s="255"/>
      <c r="G179" s="255"/>
      <c r="H179" s="255"/>
      <c r="I179" s="255"/>
      <c r="J179" s="255"/>
      <c r="K179" s="255"/>
      <c r="L179" s="255"/>
      <c r="M179" s="255"/>
      <c r="N179" s="255"/>
      <c r="O179" s="127"/>
    </row>
    <row r="180" spans="1:15" s="130" customFormat="1" ht="13" customHeight="1" x14ac:dyDescent="0.15">
      <c r="A180" s="127"/>
      <c r="B180" s="127"/>
      <c r="C180" s="223" t="s">
        <v>547</v>
      </c>
      <c r="D180" s="255" t="s">
        <v>699</v>
      </c>
      <c r="E180" s="255"/>
      <c r="F180" s="255"/>
      <c r="G180" s="255"/>
      <c r="H180" s="255"/>
      <c r="I180" s="255"/>
      <c r="J180" s="255"/>
      <c r="K180" s="255"/>
      <c r="L180" s="255"/>
      <c r="M180" s="255"/>
      <c r="N180" s="255"/>
      <c r="O180" s="127"/>
    </row>
    <row r="181" spans="1:15" s="130" customFormat="1" ht="13" customHeight="1" x14ac:dyDescent="0.15">
      <c r="A181" s="127"/>
      <c r="B181" s="127"/>
      <c r="C181" s="199" t="s">
        <v>741</v>
      </c>
      <c r="D181" s="158"/>
      <c r="E181" s="158"/>
      <c r="F181" s="158"/>
      <c r="G181" s="158"/>
      <c r="H181" s="158"/>
      <c r="I181" s="157"/>
      <c r="J181" s="157"/>
      <c r="K181" s="157"/>
      <c r="L181" s="117"/>
      <c r="M181" s="184"/>
      <c r="N181" s="157"/>
      <c r="O181" s="127"/>
    </row>
    <row r="182" spans="1:15" s="130" customFormat="1" ht="13" customHeight="1" x14ac:dyDescent="0.15">
      <c r="A182" s="127"/>
      <c r="B182" s="127"/>
      <c r="C182" s="223" t="s">
        <v>547</v>
      </c>
      <c r="D182" s="255" t="s">
        <v>700</v>
      </c>
      <c r="E182" s="255"/>
      <c r="F182" s="255"/>
      <c r="G182" s="255"/>
      <c r="H182" s="255"/>
      <c r="I182" s="255"/>
      <c r="J182" s="255"/>
      <c r="K182" s="255"/>
      <c r="L182" s="255"/>
      <c r="M182" s="255"/>
      <c r="N182" s="255"/>
      <c r="O182" s="127"/>
    </row>
    <row r="183" spans="1:15" s="130" customFormat="1" ht="13" customHeight="1" x14ac:dyDescent="0.15">
      <c r="A183" s="127"/>
      <c r="B183" s="127"/>
      <c r="C183" s="223" t="s">
        <v>547</v>
      </c>
      <c r="D183" s="255" t="s">
        <v>701</v>
      </c>
      <c r="E183" s="255"/>
      <c r="F183" s="255"/>
      <c r="G183" s="255"/>
      <c r="H183" s="255"/>
      <c r="I183" s="255"/>
      <c r="J183" s="255"/>
      <c r="K183" s="255"/>
      <c r="L183" s="255"/>
      <c r="M183" s="255"/>
      <c r="N183" s="255"/>
      <c r="O183" s="127"/>
    </row>
    <row r="184" spans="1:15" s="130" customFormat="1" ht="13" customHeight="1" x14ac:dyDescent="0.15">
      <c r="A184" s="127"/>
      <c r="B184" s="127"/>
      <c r="C184" s="223" t="s">
        <v>547</v>
      </c>
      <c r="D184" s="255" t="s">
        <v>702</v>
      </c>
      <c r="E184" s="255"/>
      <c r="F184" s="255"/>
      <c r="G184" s="255"/>
      <c r="H184" s="255"/>
      <c r="I184" s="255"/>
      <c r="J184" s="255"/>
      <c r="K184" s="255"/>
      <c r="L184" s="255"/>
      <c r="M184" s="255"/>
      <c r="N184" s="255"/>
      <c r="O184" s="127"/>
    </row>
    <row r="185" spans="1:15" s="130" customFormat="1" ht="9" customHeight="1" x14ac:dyDescent="0.15">
      <c r="A185" s="127"/>
      <c r="B185" s="127"/>
      <c r="C185" s="166"/>
      <c r="D185" s="158"/>
      <c r="E185" s="158"/>
      <c r="F185" s="158"/>
      <c r="G185" s="158"/>
      <c r="H185" s="158"/>
      <c r="I185" s="157"/>
      <c r="J185" s="157"/>
      <c r="K185" s="157"/>
      <c r="L185" s="117"/>
      <c r="M185" s="184"/>
      <c r="N185" s="157"/>
      <c r="O185" s="127"/>
    </row>
    <row r="186" spans="1:15" s="130" customFormat="1" ht="13" customHeight="1" x14ac:dyDescent="0.15">
      <c r="A186" s="127"/>
      <c r="B186" s="127"/>
      <c r="C186" s="256" t="s">
        <v>646</v>
      </c>
      <c r="D186" s="256"/>
      <c r="E186" s="256"/>
      <c r="F186" s="256"/>
      <c r="G186" s="256"/>
      <c r="H186" s="256"/>
      <c r="I186" s="256"/>
      <c r="J186" s="256"/>
      <c r="K186" s="256"/>
      <c r="L186" s="256"/>
      <c r="M186" s="256"/>
      <c r="N186" s="256"/>
      <c r="O186" s="127"/>
    </row>
    <row r="187" spans="1:15" s="130" customFormat="1" ht="3" customHeight="1" thickBot="1" x14ac:dyDescent="0.2">
      <c r="A187" s="127"/>
      <c r="B187" s="127"/>
      <c r="C187" s="225"/>
      <c r="D187" s="225"/>
      <c r="E187" s="225"/>
      <c r="F187" s="225"/>
      <c r="G187" s="225"/>
      <c r="H187" s="225"/>
      <c r="I187" s="225"/>
      <c r="J187" s="225"/>
      <c r="K187" s="225"/>
      <c r="L187" s="225"/>
      <c r="M187" s="225"/>
      <c r="N187" s="225"/>
      <c r="O187" s="127"/>
    </row>
    <row r="188" spans="1:15" s="126" customFormat="1" ht="104.25" customHeight="1" thickBot="1" x14ac:dyDescent="0.25">
      <c r="A188" s="125"/>
      <c r="B188" s="219"/>
      <c r="C188" s="257" t="s">
        <v>12</v>
      </c>
      <c r="D188" s="258"/>
      <c r="E188" s="258"/>
      <c r="F188" s="258"/>
      <c r="G188" s="258"/>
      <c r="H188" s="258"/>
      <c r="I188" s="258"/>
      <c r="J188" s="258"/>
      <c r="K188" s="258"/>
      <c r="L188" s="258"/>
      <c r="M188" s="258"/>
      <c r="N188" s="259"/>
      <c r="O188" s="14"/>
    </row>
    <row r="189" spans="1:15" s="130" customFormat="1" ht="16" customHeight="1" x14ac:dyDescent="0.15">
      <c r="A189" s="127"/>
      <c r="B189" s="127"/>
      <c r="C189" s="221" t="s">
        <v>610</v>
      </c>
      <c r="D189" s="158"/>
      <c r="E189" s="158"/>
      <c r="F189" s="158"/>
      <c r="G189" s="158"/>
      <c r="H189" s="158"/>
      <c r="I189" s="157"/>
      <c r="J189" s="157"/>
      <c r="K189" s="157"/>
      <c r="L189" s="117"/>
      <c r="M189" s="184"/>
      <c r="N189" s="187" t="s">
        <v>487</v>
      </c>
      <c r="O189" s="127"/>
    </row>
    <row r="190" spans="1:15" s="130" customFormat="1" ht="13" customHeight="1" x14ac:dyDescent="0.15">
      <c r="A190" s="127"/>
      <c r="B190" s="127"/>
      <c r="C190" s="261" t="s">
        <v>742</v>
      </c>
      <c r="D190" s="261"/>
      <c r="E190" s="261"/>
      <c r="F190" s="261"/>
      <c r="G190" s="261"/>
      <c r="H190" s="261"/>
      <c r="I190" s="261"/>
      <c r="J190" s="261"/>
      <c r="K190" s="157"/>
      <c r="L190" s="170" t="s">
        <v>486</v>
      </c>
      <c r="M190" s="184"/>
      <c r="N190" s="107" t="s">
        <v>447</v>
      </c>
      <c r="O190" s="127"/>
    </row>
    <row r="191" spans="1:15" s="130" customFormat="1" ht="3" customHeight="1" x14ac:dyDescent="0.15">
      <c r="A191" s="127"/>
      <c r="B191" s="127"/>
      <c r="C191" s="127"/>
      <c r="D191" s="158"/>
      <c r="E191" s="158"/>
      <c r="F191" s="158"/>
      <c r="G191" s="158"/>
      <c r="H191" s="158"/>
      <c r="I191" s="157"/>
      <c r="J191" s="160"/>
      <c r="K191" s="157"/>
      <c r="L191" s="117"/>
      <c r="M191" s="184"/>
      <c r="N191" s="157"/>
      <c r="O191" s="127"/>
    </row>
    <row r="192" spans="1:15" s="130" customFormat="1" ht="13" customHeight="1" x14ac:dyDescent="0.15">
      <c r="A192" s="127"/>
      <c r="B192" s="127"/>
      <c r="C192" s="261" t="s">
        <v>660</v>
      </c>
      <c r="D192" s="261"/>
      <c r="E192" s="261"/>
      <c r="F192" s="261"/>
      <c r="G192" s="261"/>
      <c r="H192" s="261"/>
      <c r="I192" s="261"/>
      <c r="J192" s="261"/>
      <c r="K192" s="157"/>
      <c r="L192" s="170" t="s">
        <v>486</v>
      </c>
      <c r="M192" s="184"/>
      <c r="N192" s="107" t="s">
        <v>447</v>
      </c>
      <c r="O192" s="127"/>
    </row>
    <row r="193" spans="1:18" s="6" customFormat="1" ht="9" customHeight="1" x14ac:dyDescent="0.15">
      <c r="A193" s="127"/>
      <c r="B193" s="127"/>
      <c r="C193" s="127"/>
      <c r="D193" s="80"/>
      <c r="E193" s="128"/>
      <c r="F193" s="129"/>
      <c r="G193" s="127"/>
      <c r="H193" s="127"/>
      <c r="I193" s="11"/>
      <c r="J193" s="127"/>
      <c r="K193" s="127"/>
      <c r="L193" s="127"/>
      <c r="M193" s="127"/>
      <c r="N193" s="127"/>
      <c r="O193" s="127"/>
      <c r="P193" s="130"/>
      <c r="Q193" s="130"/>
      <c r="R193" s="130"/>
    </row>
    <row r="194" spans="1:18" s="5" customFormat="1" ht="30" customHeight="1" x14ac:dyDescent="0.15">
      <c r="A194" s="4"/>
      <c r="B194" s="245" t="s">
        <v>490</v>
      </c>
      <c r="C194" s="246"/>
      <c r="D194" s="246"/>
      <c r="E194" s="246"/>
      <c r="F194" s="246"/>
      <c r="G194" s="246"/>
      <c r="H194" s="246"/>
      <c r="I194" s="246"/>
      <c r="J194" s="246"/>
      <c r="K194" s="246"/>
      <c r="L194" s="246"/>
      <c r="M194" s="246"/>
      <c r="N194" s="247"/>
      <c r="O194" s="4"/>
    </row>
    <row r="195" spans="1:18" ht="9" customHeight="1" x14ac:dyDescent="0.2">
      <c r="A195" s="127"/>
      <c r="B195" s="127"/>
      <c r="C195" s="127"/>
      <c r="D195" s="131"/>
      <c r="E195" s="132"/>
      <c r="F195" s="131"/>
      <c r="G195" s="131"/>
      <c r="H195" s="131"/>
      <c r="I195" s="131"/>
      <c r="J195" s="131"/>
      <c r="K195" s="131"/>
      <c r="L195" s="131"/>
      <c r="M195" s="131"/>
      <c r="N195" s="133"/>
      <c r="O195" s="119"/>
    </row>
  </sheetData>
  <sheetProtection password="C89C" sheet="1" selectLockedCells="1"/>
  <mergeCells count="97">
    <mergeCell ref="B194:N194"/>
    <mergeCell ref="C29:N29"/>
    <mergeCell ref="B2:N2"/>
    <mergeCell ref="B4:J4"/>
    <mergeCell ref="B10:J10"/>
    <mergeCell ref="C12:N12"/>
    <mergeCell ref="C23:J23"/>
    <mergeCell ref="B27:J27"/>
    <mergeCell ref="C93:J93"/>
    <mergeCell ref="B97:J97"/>
    <mergeCell ref="C43:J43"/>
    <mergeCell ref="C45:J45"/>
    <mergeCell ref="B49:J49"/>
    <mergeCell ref="C110:J110"/>
    <mergeCell ref="C112:J112"/>
    <mergeCell ref="B116:J116"/>
    <mergeCell ref="C118:N118"/>
    <mergeCell ref="C129:J129"/>
    <mergeCell ref="C125:N125"/>
    <mergeCell ref="C127:N127"/>
    <mergeCell ref="D121:N121"/>
    <mergeCell ref="D122:N122"/>
    <mergeCell ref="C192:J192"/>
    <mergeCell ref="B172:J172"/>
    <mergeCell ref="C174:N174"/>
    <mergeCell ref="C190:J190"/>
    <mergeCell ref="C186:N186"/>
    <mergeCell ref="C188:N188"/>
    <mergeCell ref="D180:N180"/>
    <mergeCell ref="D182:N182"/>
    <mergeCell ref="D183:N183"/>
    <mergeCell ref="D184:N184"/>
    <mergeCell ref="C39:N39"/>
    <mergeCell ref="C41:N41"/>
    <mergeCell ref="C69:N69"/>
    <mergeCell ref="D34:N34"/>
    <mergeCell ref="D35:N35"/>
    <mergeCell ref="D36:N36"/>
    <mergeCell ref="D37:N37"/>
    <mergeCell ref="D54:N54"/>
    <mergeCell ref="D55:N55"/>
    <mergeCell ref="D56:N56"/>
    <mergeCell ref="D58:N58"/>
    <mergeCell ref="D59:N59"/>
    <mergeCell ref="D60:N60"/>
    <mergeCell ref="D61:N61"/>
    <mergeCell ref="C51:N51"/>
    <mergeCell ref="D63:N63"/>
    <mergeCell ref="C99:N99"/>
    <mergeCell ref="C75:J75"/>
    <mergeCell ref="B79:J79"/>
    <mergeCell ref="C81:N81"/>
    <mergeCell ref="C91:J91"/>
    <mergeCell ref="D15:N15"/>
    <mergeCell ref="D16:N16"/>
    <mergeCell ref="D17:N17"/>
    <mergeCell ref="D32:N32"/>
    <mergeCell ref="D33:N33"/>
    <mergeCell ref="C19:N19"/>
    <mergeCell ref="C21:N21"/>
    <mergeCell ref="D64:N64"/>
    <mergeCell ref="D65:N65"/>
    <mergeCell ref="D66:N66"/>
    <mergeCell ref="D67:N67"/>
    <mergeCell ref="D123:N123"/>
    <mergeCell ref="C71:N71"/>
    <mergeCell ref="C87:N87"/>
    <mergeCell ref="C89:N89"/>
    <mergeCell ref="C106:N106"/>
    <mergeCell ref="C108:N108"/>
    <mergeCell ref="D84:N84"/>
    <mergeCell ref="D85:N85"/>
    <mergeCell ref="D102:N102"/>
    <mergeCell ref="D103:N103"/>
    <mergeCell ref="D104:N104"/>
    <mergeCell ref="C73:J73"/>
    <mergeCell ref="C131:J131"/>
    <mergeCell ref="B135:J135"/>
    <mergeCell ref="C137:N137"/>
    <mergeCell ref="D160:N160"/>
    <mergeCell ref="D161:N161"/>
    <mergeCell ref="D140:N140"/>
    <mergeCell ref="D141:N141"/>
    <mergeCell ref="D142:N142"/>
    <mergeCell ref="D159:N159"/>
    <mergeCell ref="C148:J148"/>
    <mergeCell ref="C150:J150"/>
    <mergeCell ref="B154:J154"/>
    <mergeCell ref="C156:N156"/>
    <mergeCell ref="C144:N144"/>
    <mergeCell ref="C146:N146"/>
    <mergeCell ref="D162:N162"/>
    <mergeCell ref="D178:N178"/>
    <mergeCell ref="D179:N179"/>
    <mergeCell ref="C168:J168"/>
    <mergeCell ref="C164:N164"/>
    <mergeCell ref="C166:N166"/>
  </mergeCells>
  <conditionalFormatting sqref="N4">
    <cfRule type="colorScale" priority="46">
      <colorScale>
        <cfvo type="min"/>
        <cfvo type="percentile" val="50"/>
        <cfvo type="max"/>
        <color rgb="FFF8696B"/>
        <color rgb="FFFFEB84"/>
        <color rgb="FF63BE7B"/>
      </colorScale>
    </cfRule>
    <cfRule type="colorScale" priority="47">
      <colorScale>
        <cfvo type="min"/>
        <cfvo type="percentile" val="50"/>
        <cfvo type="max"/>
        <color rgb="FF63BE7B"/>
        <color rgb="FFFFEB84"/>
        <color rgb="FFF8696B"/>
      </colorScale>
    </cfRule>
    <cfRule type="containsText" dxfId="275" priority="48" operator="containsText" text="Goed">
      <formula>NOT(ISERROR(SEARCH("Goed",N4)))</formula>
    </cfRule>
  </conditionalFormatting>
  <conditionalFormatting sqref="N4">
    <cfRule type="containsText" dxfId="274" priority="49" operator="containsText" text="Very poor">
      <formula>NOT(ISERROR(SEARCH("Very poor",N4)))</formula>
    </cfRule>
    <cfRule type="containsText" dxfId="273" priority="50" operator="containsText" text="Poor">
      <formula>NOT(ISERROR(SEARCH("Poor",N4)))</formula>
    </cfRule>
    <cfRule type="containsText" dxfId="272" priority="51" operator="containsText" text="Moderate">
      <formula>NOT(ISERROR(SEARCH("Moderate",N4)))</formula>
    </cfRule>
    <cfRule type="containsText" dxfId="271" priority="52" operator="containsText" text="Good">
      <formula>NOT(ISERROR(SEARCH("Good",N4)))</formula>
    </cfRule>
    <cfRule type="containsText" dxfId="270" priority="53" operator="containsText" text="Excellent">
      <formula>NOT(ISERROR(SEARCH("Excellent",N4)))</formula>
    </cfRule>
  </conditionalFormatting>
  <conditionalFormatting sqref="N10">
    <cfRule type="cellIs" dxfId="269" priority="41" operator="equal">
      <formula>"Excellent"</formula>
    </cfRule>
    <cfRule type="cellIs" dxfId="268" priority="42" operator="equal">
      <formula>"Good"</formula>
    </cfRule>
    <cfRule type="cellIs" dxfId="267" priority="43" operator="equal">
      <formula>"Moderate"</formula>
    </cfRule>
    <cfRule type="cellIs" dxfId="266" priority="44" operator="equal">
      <formula>"Poor"</formula>
    </cfRule>
    <cfRule type="cellIs" dxfId="265" priority="45" operator="equal">
      <formula>"Very poor"</formula>
    </cfRule>
  </conditionalFormatting>
  <conditionalFormatting sqref="N27">
    <cfRule type="cellIs" dxfId="264" priority="36" operator="equal">
      <formula>"Excellent"</formula>
    </cfRule>
    <cfRule type="cellIs" dxfId="263" priority="37" operator="equal">
      <formula>"Good"</formula>
    </cfRule>
    <cfRule type="cellIs" dxfId="262" priority="38" operator="equal">
      <formula>"Moderate"</formula>
    </cfRule>
    <cfRule type="cellIs" dxfId="261" priority="39" operator="equal">
      <formula>"Poor"</formula>
    </cfRule>
    <cfRule type="cellIs" dxfId="260" priority="40" operator="equal">
      <formula>"Very poor"</formula>
    </cfRule>
  </conditionalFormatting>
  <conditionalFormatting sqref="N49">
    <cfRule type="cellIs" dxfId="259" priority="31" operator="equal">
      <formula>"Excellent"</formula>
    </cfRule>
    <cfRule type="cellIs" dxfId="258" priority="32" operator="equal">
      <formula>"Good"</formula>
    </cfRule>
    <cfRule type="cellIs" dxfId="257" priority="33" operator="equal">
      <formula>"Moderate"</formula>
    </cfRule>
    <cfRule type="cellIs" dxfId="256" priority="34" operator="equal">
      <formula>"Poor"</formula>
    </cfRule>
    <cfRule type="cellIs" dxfId="255" priority="35" operator="equal">
      <formula>"Very poor"</formula>
    </cfRule>
  </conditionalFormatting>
  <conditionalFormatting sqref="N79">
    <cfRule type="cellIs" dxfId="254" priority="26" operator="equal">
      <formula>"Excellent"</formula>
    </cfRule>
    <cfRule type="cellIs" dxfId="253" priority="27" operator="equal">
      <formula>"Good"</formula>
    </cfRule>
    <cfRule type="cellIs" dxfId="252" priority="28" operator="equal">
      <formula>"Moderate"</formula>
    </cfRule>
    <cfRule type="cellIs" dxfId="251" priority="29" operator="equal">
      <formula>"Poor"</formula>
    </cfRule>
    <cfRule type="cellIs" dxfId="250" priority="30" operator="equal">
      <formula>"Very poor"</formula>
    </cfRule>
  </conditionalFormatting>
  <conditionalFormatting sqref="N97">
    <cfRule type="cellIs" dxfId="249" priority="21" operator="equal">
      <formula>"Excellent"</formula>
    </cfRule>
    <cfRule type="cellIs" dxfId="248" priority="22" operator="equal">
      <formula>"Good"</formula>
    </cfRule>
    <cfRule type="cellIs" dxfId="247" priority="23" operator="equal">
      <formula>"Moderate"</formula>
    </cfRule>
    <cfRule type="cellIs" dxfId="246" priority="24" operator="equal">
      <formula>"Poor"</formula>
    </cfRule>
    <cfRule type="cellIs" dxfId="245" priority="25" operator="equal">
      <formula>"Very poor"</formula>
    </cfRule>
  </conditionalFormatting>
  <conditionalFormatting sqref="N116">
    <cfRule type="cellIs" dxfId="244" priority="16" operator="equal">
      <formula>"Excellent"</formula>
    </cfRule>
    <cfRule type="cellIs" dxfId="243" priority="17" operator="equal">
      <formula>"Good"</formula>
    </cfRule>
    <cfRule type="cellIs" dxfId="242" priority="18" operator="equal">
      <formula>"Moderate"</formula>
    </cfRule>
    <cfRule type="cellIs" dxfId="241" priority="19" operator="equal">
      <formula>"Poor"</formula>
    </cfRule>
    <cfRule type="cellIs" dxfId="240" priority="20" operator="equal">
      <formula>"Very poor"</formula>
    </cfRule>
  </conditionalFormatting>
  <conditionalFormatting sqref="N135">
    <cfRule type="cellIs" dxfId="239" priority="11" operator="equal">
      <formula>"Excellent"</formula>
    </cfRule>
    <cfRule type="cellIs" dxfId="238" priority="12" operator="equal">
      <formula>"Good"</formula>
    </cfRule>
    <cfRule type="cellIs" dxfId="237" priority="13" operator="equal">
      <formula>"Moderate"</formula>
    </cfRule>
    <cfRule type="cellIs" dxfId="236" priority="14" operator="equal">
      <formula>"Poor"</formula>
    </cfRule>
    <cfRule type="cellIs" dxfId="235" priority="15" operator="equal">
      <formula>"Very poor"</formula>
    </cfRule>
  </conditionalFormatting>
  <conditionalFormatting sqref="N154">
    <cfRule type="cellIs" dxfId="234" priority="6" operator="equal">
      <formula>"Excellent"</formula>
    </cfRule>
    <cfRule type="cellIs" dxfId="233" priority="7" operator="equal">
      <formula>"Good"</formula>
    </cfRule>
    <cfRule type="cellIs" dxfId="232" priority="8" operator="equal">
      <formula>"Moderate"</formula>
    </cfRule>
    <cfRule type="cellIs" dxfId="231" priority="9" operator="equal">
      <formula>"Poor"</formula>
    </cfRule>
    <cfRule type="cellIs" dxfId="230" priority="10" operator="equal">
      <formula>"Very poor"</formula>
    </cfRule>
  </conditionalFormatting>
  <conditionalFormatting sqref="N172">
    <cfRule type="cellIs" dxfId="229" priority="1" operator="equal">
      <formula>"Excellent"</formula>
    </cfRule>
    <cfRule type="cellIs" dxfId="228" priority="2" operator="equal">
      <formula>"Good"</formula>
    </cfRule>
    <cfRule type="cellIs" dxfId="227" priority="3" operator="equal">
      <formula>"Moderate"</formula>
    </cfRule>
    <cfRule type="cellIs" dxfId="226" priority="4" operator="equal">
      <formula>"Poor"</formula>
    </cfRule>
    <cfRule type="cellIs" dxfId="225" priority="5" operator="equal">
      <formula>"Very poor"</formula>
    </cfRule>
  </conditionalFormatting>
  <dataValidations count="1">
    <dataValidation type="textLength" operator="lessThanOrEqual" allowBlank="1" showInputMessage="1" showErrorMessage="1" sqref="L3:N3 F3:J3 I5:J9 I11:J11 K189:K192 I22:J22 I28:J28 K97:K98 K22:K28 I42:J42 I44 I50:J50 I24:J26 I72:J72 I74 I80:J80 I46:J48 I90:J90 I92 I38:K38 I98:J98 I109:J109 I111 I117:J117 I76:J78 I128:J128 I130 I136:J136 I113:J115 I105:K105 I147:J147 I149 I155:J155 I132:J134 I167:J167 I173:J173 I151:J153 I189:J189 I191 K3:K11 I169:J171 I143:K143 I18:K18 I94:K96 I68:K68 I86:K86 I124:K124 K42:K50 K72:K80 K90:K93 K109:K117 K128:K136 K147:K155 I163:K163 K167:K173 I13:K14 I30:K31 I52:K53 I57:K57 I62:K62 I82:K83 I100:K101 I119:K120 I138:K139 I157:K158 I175:K177 I181:K181 I185:K185" xr:uid="{371A5043-64EB-43A7-A959-1E30D37AB19B}">
      <formula1>290</formula1>
    </dataValidation>
  </dataValidations>
  <pageMargins left="0.7" right="0.7" top="0.75" bottom="0.75" header="0.3" footer="0.3"/>
  <pageSetup paperSize="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D4B6E65-4DD6-4F19-ABA5-D7429B36321C}">
          <x14:formula1>
            <xm:f>'Basic data'!$D$4:$D$8</xm:f>
          </x14:formula1>
          <xm:sqref>N112 N129 N131 N148 N150 N168 N23 N43 N45 N73 N75 N91 N93 N110 N190 N192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46D90-FB9A-47BA-ADF1-BBF612867702}">
  <sheetPr>
    <tabColor rgb="FFFFCC66"/>
  </sheetPr>
  <dimension ref="A1:R75"/>
  <sheetViews>
    <sheetView zoomScaleNormal="100" workbookViewId="0">
      <selection activeCell="S1" sqref="S1"/>
    </sheetView>
  </sheetViews>
  <sheetFormatPr baseColWidth="10" defaultColWidth="9.1640625" defaultRowHeight="15" x14ac:dyDescent="0.2"/>
  <cols>
    <col min="1" max="1" width="1.5" style="54" customWidth="1"/>
    <col min="2" max="3" width="3.5" style="54" customWidth="1"/>
    <col min="4" max="4" width="27.5" style="54" customWidth="1"/>
    <col min="5" max="5" width="1.5" style="186" customWidth="1"/>
    <col min="6" max="6" width="18.5" style="54" customWidth="1"/>
    <col min="7" max="7" width="1.5" style="54" customWidth="1"/>
    <col min="8" max="8" width="18.5" style="54" customWidth="1"/>
    <col min="9" max="9" width="1.5" style="54" customWidth="1"/>
    <col min="10" max="10" width="18.5" style="54" customWidth="1"/>
    <col min="11" max="11" width="1.5" style="54" customWidth="1"/>
    <col min="12" max="12" width="10.5" style="54" customWidth="1"/>
    <col min="13" max="13" width="1.5" style="54" customWidth="1"/>
    <col min="14" max="14" width="18.5" style="54" customWidth="1"/>
    <col min="15" max="15" width="1.5" style="54" customWidth="1"/>
    <col min="16" max="16" width="9.1640625" style="54" customWidth="1"/>
    <col min="17" max="18" width="0" style="54" hidden="1" customWidth="1"/>
    <col min="19" max="16384" width="9.1640625" style="54"/>
  </cols>
  <sheetData>
    <row r="1" spans="1:18" ht="9" customHeight="1" x14ac:dyDescent="0.2">
      <c r="A1" s="119"/>
      <c r="B1" s="119"/>
      <c r="C1" s="119"/>
      <c r="D1" s="120"/>
      <c r="E1" s="121"/>
      <c r="F1" s="119"/>
      <c r="G1" s="119"/>
      <c r="H1" s="119"/>
      <c r="I1" s="119"/>
      <c r="J1" s="119"/>
      <c r="K1" s="119"/>
      <c r="L1" s="119"/>
      <c r="M1" s="119"/>
      <c r="N1" s="119"/>
      <c r="O1" s="119"/>
    </row>
    <row r="2" spans="1:18" s="5" customFormat="1" ht="33" customHeight="1" x14ac:dyDescent="0.15">
      <c r="A2" s="4"/>
      <c r="B2" s="269" t="s">
        <v>703</v>
      </c>
      <c r="C2" s="270"/>
      <c r="D2" s="270"/>
      <c r="E2" s="270"/>
      <c r="F2" s="270"/>
      <c r="G2" s="270"/>
      <c r="H2" s="270"/>
      <c r="I2" s="270"/>
      <c r="J2" s="270"/>
      <c r="K2" s="270"/>
      <c r="L2" s="270"/>
      <c r="M2" s="270"/>
      <c r="N2" s="271"/>
      <c r="O2" s="4"/>
    </row>
    <row r="3" spans="1:18" s="124" customFormat="1" ht="9" customHeight="1" x14ac:dyDescent="0.2">
      <c r="A3" s="80"/>
      <c r="B3" s="80"/>
      <c r="C3" s="9"/>
      <c r="D3" s="122"/>
      <c r="E3" s="123"/>
      <c r="F3" s="80"/>
      <c r="G3" s="80"/>
      <c r="H3" s="80"/>
      <c r="I3" s="80"/>
      <c r="J3" s="80"/>
      <c r="K3" s="80"/>
      <c r="L3" s="80"/>
      <c r="M3" s="80"/>
      <c r="N3" s="80"/>
      <c r="O3" s="80"/>
      <c r="P3" s="185"/>
    </row>
    <row r="4" spans="1:18" s="124" customFormat="1" ht="13" hidden="1" customHeight="1" x14ac:dyDescent="0.2">
      <c r="A4" s="80"/>
      <c r="B4" s="80"/>
      <c r="C4" s="9"/>
      <c r="D4" s="122"/>
      <c r="E4" s="123"/>
      <c r="F4" s="80"/>
      <c r="G4" s="80"/>
      <c r="H4" s="80"/>
      <c r="I4" s="80"/>
      <c r="J4" s="80"/>
      <c r="K4" s="80"/>
      <c r="L4" s="80"/>
      <c r="M4" s="80"/>
      <c r="N4" s="80"/>
      <c r="O4" s="80"/>
      <c r="P4" s="185"/>
    </row>
    <row r="5" spans="1:18" s="124" customFormat="1" ht="13" hidden="1" customHeight="1" x14ac:dyDescent="0.2">
      <c r="A5" s="80"/>
      <c r="B5" s="80"/>
      <c r="C5" s="9"/>
      <c r="D5" s="122"/>
      <c r="E5" s="123"/>
      <c r="F5" s="80"/>
      <c r="G5" s="80"/>
      <c r="H5" s="80"/>
      <c r="I5" s="80"/>
      <c r="J5" s="80"/>
      <c r="K5" s="80"/>
      <c r="L5" s="80"/>
      <c r="M5" s="80"/>
      <c r="N5" s="80"/>
      <c r="O5" s="80"/>
      <c r="P5" s="185"/>
    </row>
    <row r="6" spans="1:18" s="124" customFormat="1" ht="13" hidden="1" customHeight="1" x14ac:dyDescent="0.2">
      <c r="A6" s="80"/>
      <c r="B6" s="80"/>
      <c r="C6" s="9"/>
      <c r="D6" s="122"/>
      <c r="E6" s="123"/>
      <c r="F6" s="80"/>
      <c r="G6" s="80"/>
      <c r="H6" s="80"/>
      <c r="I6" s="80"/>
      <c r="J6" s="80"/>
      <c r="K6" s="80"/>
      <c r="L6" s="80"/>
      <c r="M6" s="80"/>
      <c r="N6" s="80"/>
      <c r="O6" s="80"/>
      <c r="P6" s="185"/>
    </row>
    <row r="7" spans="1:18" s="124" customFormat="1" ht="13" hidden="1" customHeight="1" x14ac:dyDescent="0.2">
      <c r="A7" s="80"/>
      <c r="B7" s="80"/>
      <c r="C7" s="9"/>
      <c r="D7" s="122"/>
      <c r="E7" s="123"/>
      <c r="F7" s="80"/>
      <c r="G7" s="80"/>
      <c r="H7" s="80"/>
      <c r="I7" s="80"/>
      <c r="J7" s="80"/>
      <c r="K7" s="80"/>
      <c r="L7" s="80"/>
      <c r="M7" s="80"/>
      <c r="N7" s="80"/>
      <c r="O7" s="80"/>
      <c r="P7" s="185"/>
    </row>
    <row r="8" spans="1:18" s="124" customFormat="1" ht="13" hidden="1" customHeight="1" x14ac:dyDescent="0.15">
      <c r="A8" s="80"/>
      <c r="B8" s="80"/>
      <c r="C8" s="9"/>
      <c r="D8" s="122"/>
      <c r="E8" s="123"/>
      <c r="F8" s="80"/>
      <c r="G8" s="80"/>
      <c r="H8" s="80"/>
      <c r="I8" s="80"/>
      <c r="J8" s="80"/>
      <c r="K8" s="80"/>
      <c r="L8" s="80"/>
      <c r="M8" s="80"/>
      <c r="N8" s="80"/>
      <c r="O8" s="80"/>
      <c r="P8" s="185"/>
      <c r="Q8" s="210" t="s">
        <v>507</v>
      </c>
      <c r="R8" s="124">
        <f>'Orienting&amp;Positioning'!Q6</f>
        <v>3</v>
      </c>
    </row>
    <row r="9" spans="1:18" s="124" customFormat="1" ht="13" hidden="1" customHeight="1" x14ac:dyDescent="0.15">
      <c r="A9" s="80"/>
      <c r="B9" s="80"/>
      <c r="C9" s="9"/>
      <c r="D9" s="122"/>
      <c r="E9" s="123"/>
      <c r="F9" s="80"/>
      <c r="G9" s="80"/>
      <c r="H9" s="80"/>
      <c r="I9" s="80"/>
      <c r="J9" s="80"/>
      <c r="K9" s="80"/>
      <c r="L9" s="80"/>
      <c r="M9" s="80"/>
      <c r="N9" s="80"/>
      <c r="O9" s="80"/>
      <c r="P9" s="185"/>
      <c r="Q9" s="210" t="s">
        <v>508</v>
      </c>
      <c r="R9" s="124">
        <f>'Shaping&amp;Implementing'!Q6</f>
        <v>0</v>
      </c>
    </row>
    <row r="10" spans="1:18" s="124" customFormat="1" ht="13" hidden="1" customHeight="1" x14ac:dyDescent="0.2">
      <c r="A10" s="80"/>
      <c r="B10" s="80"/>
      <c r="C10" s="9"/>
      <c r="D10" s="122"/>
      <c r="E10" s="123"/>
      <c r="F10" s="80"/>
      <c r="G10" s="80"/>
      <c r="H10" s="80"/>
      <c r="I10" s="80"/>
      <c r="J10" s="80"/>
      <c r="K10" s="80"/>
      <c r="L10" s="80"/>
      <c r="M10" s="80"/>
      <c r="N10" s="80"/>
      <c r="O10" s="80"/>
      <c r="P10" s="185"/>
    </row>
    <row r="11" spans="1:18" s="124" customFormat="1" ht="13" hidden="1" customHeight="1" x14ac:dyDescent="0.2">
      <c r="A11" s="80"/>
      <c r="B11" s="80"/>
      <c r="C11" s="9"/>
      <c r="D11" s="122"/>
      <c r="E11" s="123"/>
      <c r="F11" s="80"/>
      <c r="G11" s="80"/>
      <c r="H11" s="80"/>
      <c r="I11" s="80"/>
      <c r="J11" s="80"/>
      <c r="K11" s="80"/>
      <c r="L11" s="80"/>
      <c r="M11" s="80"/>
      <c r="N11" s="80"/>
      <c r="O11" s="80"/>
      <c r="P11" s="185"/>
    </row>
    <row r="12" spans="1:18" s="124" customFormat="1" ht="13" hidden="1" customHeight="1" x14ac:dyDescent="0.2">
      <c r="A12" s="80"/>
      <c r="B12" s="80"/>
      <c r="C12" s="9"/>
      <c r="D12" s="122"/>
      <c r="E12" s="123"/>
      <c r="F12" s="80"/>
      <c r="G12" s="80"/>
      <c r="H12" s="80"/>
      <c r="I12" s="80"/>
      <c r="J12" s="80"/>
      <c r="K12" s="80"/>
      <c r="L12" s="80"/>
      <c r="M12" s="80"/>
      <c r="N12" s="80"/>
      <c r="O12" s="80"/>
      <c r="P12" s="185"/>
    </row>
    <row r="13" spans="1:18" s="124" customFormat="1" ht="13" hidden="1" customHeight="1" x14ac:dyDescent="0.2">
      <c r="A13" s="80"/>
      <c r="B13" s="80"/>
      <c r="C13" s="9"/>
      <c r="D13" s="122"/>
      <c r="E13" s="123"/>
      <c r="F13" s="80"/>
      <c r="G13" s="80"/>
      <c r="H13" s="80"/>
      <c r="I13" s="80"/>
      <c r="J13" s="80"/>
      <c r="K13" s="80"/>
      <c r="L13" s="80"/>
      <c r="M13" s="80"/>
      <c r="N13" s="80"/>
      <c r="O13" s="80"/>
      <c r="P13" s="185"/>
    </row>
    <row r="14" spans="1:18" s="124" customFormat="1" ht="13" hidden="1" customHeight="1" x14ac:dyDescent="0.2">
      <c r="A14" s="80"/>
      <c r="B14" s="80"/>
      <c r="C14" s="9"/>
      <c r="D14" s="122"/>
      <c r="E14" s="123"/>
      <c r="F14" s="80"/>
      <c r="G14" s="80"/>
      <c r="H14" s="80"/>
      <c r="I14" s="80"/>
      <c r="J14" s="80"/>
      <c r="K14" s="9"/>
      <c r="L14" s="122"/>
      <c r="M14" s="123"/>
      <c r="N14" s="80"/>
      <c r="O14" s="76"/>
      <c r="P14" s="185"/>
    </row>
    <row r="15" spans="1:18" s="124" customFormat="1" ht="13" hidden="1" customHeight="1" x14ac:dyDescent="0.2">
      <c r="A15" s="80"/>
      <c r="B15" s="80"/>
      <c r="C15" s="9"/>
      <c r="D15" s="122"/>
      <c r="E15" s="123"/>
      <c r="F15" s="80"/>
      <c r="G15" s="80"/>
      <c r="H15" s="80"/>
      <c r="I15" s="80"/>
      <c r="J15" s="80"/>
      <c r="K15" s="81"/>
      <c r="L15" s="122"/>
      <c r="M15" s="123"/>
      <c r="N15" s="76"/>
      <c r="O15" s="79"/>
      <c r="P15" s="185"/>
    </row>
    <row r="16" spans="1:18" s="124" customFormat="1" ht="13" hidden="1" customHeight="1" x14ac:dyDescent="0.2">
      <c r="A16" s="80"/>
      <c r="B16" s="80"/>
      <c r="C16" s="9"/>
      <c r="D16" s="122"/>
      <c r="E16" s="123"/>
      <c r="F16" s="80"/>
      <c r="G16" s="80"/>
      <c r="H16" s="80"/>
      <c r="I16" s="80"/>
      <c r="J16" s="213" t="s">
        <v>514</v>
      </c>
      <c r="K16" s="81"/>
      <c r="L16" s="81"/>
      <c r="M16" s="123"/>
      <c r="N16" s="75"/>
      <c r="O16" s="79"/>
      <c r="P16" s="185"/>
    </row>
    <row r="17" spans="1:18" s="124" customFormat="1" ht="13" hidden="1" customHeight="1" x14ac:dyDescent="0.2">
      <c r="A17" s="80"/>
      <c r="B17" s="80"/>
      <c r="C17" s="9"/>
      <c r="D17" s="122"/>
      <c r="E17" s="123"/>
      <c r="F17" s="80"/>
      <c r="G17" s="80"/>
      <c r="H17" s="80"/>
      <c r="I17" s="80"/>
      <c r="J17" s="211" t="s">
        <v>509</v>
      </c>
      <c r="K17" s="81"/>
      <c r="L17" s="81"/>
      <c r="M17" s="123"/>
      <c r="N17" s="75"/>
      <c r="O17" s="79"/>
      <c r="P17" s="185"/>
    </row>
    <row r="18" spans="1:18" s="124" customFormat="1" ht="13" hidden="1" customHeight="1" x14ac:dyDescent="0.2">
      <c r="A18" s="80"/>
      <c r="B18" s="80"/>
      <c r="C18" s="9"/>
      <c r="D18" s="122"/>
      <c r="E18" s="123"/>
      <c r="F18" s="80"/>
      <c r="G18" s="80"/>
      <c r="H18" s="80"/>
      <c r="I18" s="80"/>
      <c r="J18" s="211" t="s">
        <v>510</v>
      </c>
      <c r="K18" s="80"/>
      <c r="L18" s="80"/>
      <c r="M18" s="80"/>
      <c r="N18" s="80"/>
      <c r="O18" s="80"/>
      <c r="P18" s="185"/>
    </row>
    <row r="19" spans="1:18" s="124" customFormat="1" ht="13" hidden="1" customHeight="1" x14ac:dyDescent="0.2">
      <c r="A19" s="80"/>
      <c r="B19" s="80"/>
      <c r="C19" s="9"/>
      <c r="D19" s="122"/>
      <c r="E19" s="123"/>
      <c r="F19" s="80"/>
      <c r="G19" s="80"/>
      <c r="H19" s="80"/>
      <c r="I19" s="80"/>
      <c r="J19" s="211" t="s">
        <v>511</v>
      </c>
      <c r="K19" s="80"/>
      <c r="L19" s="80"/>
      <c r="M19" s="80"/>
      <c r="N19" s="80"/>
      <c r="O19" s="80"/>
      <c r="P19" s="185"/>
    </row>
    <row r="20" spans="1:18" s="124" customFormat="1" ht="13" hidden="1" customHeight="1" x14ac:dyDescent="0.2">
      <c r="A20" s="80"/>
      <c r="B20" s="80"/>
      <c r="C20" s="9"/>
      <c r="D20" s="122"/>
      <c r="E20" s="123"/>
      <c r="F20" s="80"/>
      <c r="G20" s="80"/>
      <c r="H20" s="80"/>
      <c r="I20" s="80"/>
      <c r="J20" s="211" t="s">
        <v>512</v>
      </c>
      <c r="K20" s="80"/>
      <c r="L20" s="80"/>
      <c r="M20" s="80"/>
      <c r="N20" s="80"/>
      <c r="O20" s="80"/>
      <c r="P20" s="185"/>
    </row>
    <row r="21" spans="1:18" s="124" customFormat="1" ht="13" hidden="1" customHeight="1" x14ac:dyDescent="0.2">
      <c r="A21" s="80"/>
      <c r="B21" s="80"/>
      <c r="C21" s="9"/>
      <c r="D21" s="122"/>
      <c r="E21" s="123"/>
      <c r="F21" s="80"/>
      <c r="G21" s="80"/>
      <c r="H21" s="80"/>
      <c r="I21" s="80"/>
      <c r="J21" s="212" t="s">
        <v>513</v>
      </c>
      <c r="K21" s="80"/>
      <c r="L21" s="80"/>
      <c r="M21" s="80"/>
      <c r="N21" s="80"/>
      <c r="O21" s="80"/>
      <c r="P21" s="185"/>
    </row>
    <row r="22" spans="1:18" s="124" customFormat="1" ht="13" hidden="1" customHeight="1" x14ac:dyDescent="0.2">
      <c r="A22" s="80"/>
      <c r="B22" s="80"/>
      <c r="C22" s="9"/>
      <c r="D22" s="122"/>
      <c r="E22" s="123"/>
      <c r="F22" s="80"/>
      <c r="G22" s="80"/>
      <c r="H22" s="80"/>
      <c r="I22" s="80"/>
      <c r="J22" s="80"/>
      <c r="K22" s="80"/>
      <c r="L22" s="80"/>
      <c r="M22" s="80"/>
      <c r="N22" s="80"/>
      <c r="O22" s="80"/>
      <c r="P22" s="185"/>
    </row>
    <row r="23" spans="1:18" s="124" customFormat="1" ht="13" hidden="1" customHeight="1" x14ac:dyDescent="0.2">
      <c r="A23" s="80"/>
      <c r="B23" s="80"/>
      <c r="C23" s="9"/>
      <c r="D23" s="122"/>
      <c r="E23" s="123"/>
      <c r="F23" s="80"/>
      <c r="G23" s="80"/>
      <c r="H23" s="80"/>
      <c r="I23" s="80"/>
      <c r="J23" s="80"/>
      <c r="K23" s="80"/>
      <c r="L23" s="80"/>
      <c r="M23" s="80"/>
      <c r="N23" s="80"/>
      <c r="O23" s="80"/>
      <c r="P23" s="185"/>
    </row>
    <row r="24" spans="1:18" s="124" customFormat="1" ht="13" hidden="1" customHeight="1" x14ac:dyDescent="0.2">
      <c r="A24" s="80"/>
      <c r="B24" s="80"/>
      <c r="C24" s="9"/>
      <c r="D24" s="122"/>
      <c r="E24" s="123"/>
      <c r="F24" s="80"/>
      <c r="G24" s="80"/>
      <c r="H24" s="80"/>
      <c r="I24" s="80"/>
      <c r="J24" s="80"/>
      <c r="K24" s="80"/>
      <c r="L24" s="80"/>
      <c r="M24" s="80"/>
      <c r="N24" s="80"/>
      <c r="O24" s="80"/>
      <c r="P24" s="185"/>
    </row>
    <row r="25" spans="1:18" s="126" customFormat="1" ht="9" customHeight="1" x14ac:dyDescent="0.2">
      <c r="A25" s="125"/>
      <c r="B25" s="184"/>
      <c r="C25" s="184"/>
      <c r="D25" s="117"/>
      <c r="E25" s="7"/>
      <c r="F25" s="117"/>
      <c r="G25" s="117"/>
      <c r="H25" s="117"/>
      <c r="I25" s="117"/>
      <c r="J25" s="117"/>
      <c r="K25" s="117"/>
      <c r="L25" s="117"/>
      <c r="M25" s="117"/>
      <c r="N25" s="117"/>
      <c r="O25" s="14"/>
      <c r="P25" s="53"/>
    </row>
    <row r="26" spans="1:18" s="126" customFormat="1" ht="18" customHeight="1" x14ac:dyDescent="0.2">
      <c r="A26" s="125"/>
      <c r="B26" s="272" t="s">
        <v>483</v>
      </c>
      <c r="C26" s="273"/>
      <c r="D26" s="273"/>
      <c r="E26" s="273"/>
      <c r="F26" s="273"/>
      <c r="G26" s="273"/>
      <c r="H26" s="273"/>
      <c r="I26" s="273"/>
      <c r="J26" s="273"/>
      <c r="K26" s="273"/>
      <c r="L26" s="273"/>
      <c r="M26" s="273"/>
      <c r="N26" s="274"/>
      <c r="O26" s="125"/>
    </row>
    <row r="27" spans="1:18" ht="3" customHeight="1" x14ac:dyDescent="0.2">
      <c r="A27" s="127"/>
      <c r="B27" s="127"/>
      <c r="C27" s="127"/>
      <c r="D27" s="127"/>
      <c r="E27" s="123"/>
      <c r="F27" s="127"/>
      <c r="G27" s="127"/>
      <c r="H27" s="127"/>
      <c r="I27" s="127"/>
      <c r="J27" s="127"/>
      <c r="K27" s="127"/>
      <c r="L27" s="127"/>
      <c r="M27" s="127"/>
      <c r="N27" s="119"/>
      <c r="O27" s="119"/>
    </row>
    <row r="28" spans="1:18" x14ac:dyDescent="0.2">
      <c r="A28" s="127"/>
      <c r="B28" s="127"/>
      <c r="C28" s="226" t="s">
        <v>485</v>
      </c>
      <c r="D28" s="226"/>
      <c r="E28" s="123"/>
      <c r="F28" s="127"/>
      <c r="G28" s="127"/>
      <c r="H28" s="127"/>
      <c r="I28" s="127"/>
      <c r="J28" s="127"/>
      <c r="K28" s="127"/>
      <c r="L28" s="127"/>
      <c r="M28" s="127"/>
      <c r="N28" s="119"/>
      <c r="O28" s="119"/>
    </row>
    <row r="29" spans="1:18" ht="9" customHeight="1" thickBot="1" x14ac:dyDescent="0.25">
      <c r="A29" s="127"/>
      <c r="B29" s="127"/>
      <c r="C29" s="127"/>
      <c r="D29" s="127"/>
      <c r="E29" s="123"/>
      <c r="F29" s="127"/>
      <c r="G29" s="127"/>
      <c r="H29" s="127"/>
      <c r="I29" s="127"/>
      <c r="J29" s="127"/>
      <c r="K29" s="127"/>
      <c r="L29" s="127"/>
      <c r="M29" s="127"/>
      <c r="N29" s="119"/>
      <c r="O29" s="119"/>
    </row>
    <row r="30" spans="1:18" s="232" customFormat="1" ht="17" thickBot="1" x14ac:dyDescent="0.25">
      <c r="A30" s="227"/>
      <c r="B30" s="278" t="s">
        <v>718</v>
      </c>
      <c r="C30" s="279"/>
      <c r="D30" s="279"/>
      <c r="E30" s="279"/>
      <c r="F30" s="279"/>
      <c r="G30" s="279"/>
      <c r="H30" s="279"/>
      <c r="I30" s="279"/>
      <c r="J30" s="280"/>
      <c r="K30" s="228"/>
      <c r="L30" s="229" t="s">
        <v>203</v>
      </c>
      <c r="M30" s="230"/>
      <c r="N30" s="234" t="str">
        <f>VLOOKUP(Q30,'Basic data'!E4:F8,2,FALSE)</f>
        <v>Good</v>
      </c>
      <c r="O30" s="231"/>
      <c r="Q30" s="40">
        <f>'Orienting&amp;Positioning'!Q4</f>
        <v>3</v>
      </c>
      <c r="R30" s="54" t="s">
        <v>719</v>
      </c>
    </row>
    <row r="31" spans="1:18" ht="9" customHeight="1" thickBot="1" x14ac:dyDescent="0.25">
      <c r="A31" s="127"/>
      <c r="B31" s="127"/>
      <c r="C31" s="127"/>
      <c r="D31" s="127"/>
      <c r="E31" s="123"/>
      <c r="F31" s="127"/>
      <c r="G31" s="127"/>
      <c r="H31" s="127"/>
      <c r="I31" s="127"/>
      <c r="J31" s="127"/>
      <c r="K31" s="127"/>
      <c r="L31" s="127"/>
      <c r="M31" s="127"/>
      <c r="N31" s="119"/>
      <c r="O31" s="119"/>
    </row>
    <row r="32" spans="1:18" ht="16" thickBot="1" x14ac:dyDescent="0.25">
      <c r="A32" s="127"/>
      <c r="B32" s="127"/>
      <c r="C32" s="165" t="s">
        <v>704</v>
      </c>
      <c r="D32" s="233" t="s">
        <v>530</v>
      </c>
      <c r="E32" s="123"/>
      <c r="F32" s="268" t="s">
        <v>12</v>
      </c>
      <c r="G32" s="268"/>
      <c r="H32" s="268"/>
      <c r="I32" s="127"/>
      <c r="J32" s="235" t="str">
        <f>VLOOKUP(Q32,'Basic data'!E4:F8,2,FALSE)</f>
        <v>Good</v>
      </c>
      <c r="K32" s="127"/>
      <c r="L32" s="236" t="s">
        <v>730</v>
      </c>
      <c r="M32" s="127"/>
      <c r="N32" s="119"/>
      <c r="O32" s="119"/>
      <c r="Q32" s="40">
        <f>'Orienting&amp;Positioning'!Q10</f>
        <v>3</v>
      </c>
      <c r="R32" s="54" t="s">
        <v>719</v>
      </c>
    </row>
    <row r="33" spans="1:18" ht="3" customHeight="1" thickBot="1" x14ac:dyDescent="0.25">
      <c r="A33" s="127"/>
      <c r="B33" s="127"/>
      <c r="C33" s="165"/>
      <c r="D33" s="233"/>
      <c r="E33" s="123"/>
      <c r="F33" s="233"/>
      <c r="G33" s="233"/>
      <c r="H33" s="233"/>
      <c r="I33" s="127"/>
      <c r="J33" s="127"/>
      <c r="K33" s="127"/>
      <c r="L33" s="127"/>
      <c r="M33" s="127"/>
      <c r="N33" s="119"/>
      <c r="O33" s="119"/>
    </row>
    <row r="34" spans="1:18" ht="16" thickBot="1" x14ac:dyDescent="0.25">
      <c r="A34" s="127"/>
      <c r="B34" s="127"/>
      <c r="C34" s="165" t="s">
        <v>705</v>
      </c>
      <c r="D34" s="233" t="s">
        <v>706</v>
      </c>
      <c r="E34" s="123"/>
      <c r="F34" s="268" t="s">
        <v>12</v>
      </c>
      <c r="G34" s="268"/>
      <c r="H34" s="268"/>
      <c r="I34" s="127"/>
      <c r="J34" s="235" t="str">
        <f>VLOOKUP(Q34,'Basic data'!E4:F8,2,FALSE)</f>
        <v>Good</v>
      </c>
      <c r="K34" s="127"/>
      <c r="L34" s="127"/>
      <c r="M34" s="127"/>
      <c r="N34" s="119"/>
      <c r="O34" s="119"/>
      <c r="Q34" s="54">
        <f>'Orienting&amp;Positioning'!Q28</f>
        <v>3</v>
      </c>
      <c r="R34" s="54" t="s">
        <v>719</v>
      </c>
    </row>
    <row r="35" spans="1:18" ht="3" customHeight="1" thickBot="1" x14ac:dyDescent="0.25">
      <c r="A35" s="127"/>
      <c r="B35" s="127"/>
      <c r="C35" s="165"/>
      <c r="D35" s="233"/>
      <c r="E35" s="123"/>
      <c r="F35" s="233"/>
      <c r="G35" s="233"/>
      <c r="H35" s="233"/>
      <c r="I35" s="127"/>
      <c r="J35" s="127"/>
      <c r="K35" s="127"/>
      <c r="L35" s="127"/>
      <c r="M35" s="127"/>
      <c r="N35" s="119"/>
      <c r="O35" s="119"/>
    </row>
    <row r="36" spans="1:18" ht="16" thickBot="1" x14ac:dyDescent="0.25">
      <c r="A36" s="127"/>
      <c r="B36" s="127"/>
      <c r="C36" s="165" t="s">
        <v>707</v>
      </c>
      <c r="D36" s="233" t="s">
        <v>533</v>
      </c>
      <c r="E36" s="123"/>
      <c r="F36" s="268" t="s">
        <v>12</v>
      </c>
      <c r="G36" s="268"/>
      <c r="H36" s="268"/>
      <c r="I36" s="127"/>
      <c r="J36" s="235" t="str">
        <f>VLOOKUP(Q36,'Basic data'!E4:F8,2,FALSE)</f>
        <v>Good</v>
      </c>
      <c r="K36" s="127"/>
      <c r="L36" s="127"/>
      <c r="M36" s="127"/>
      <c r="N36" s="119"/>
      <c r="O36" s="119"/>
      <c r="Q36" s="54">
        <f>'Orienting&amp;Positioning'!Q50</f>
        <v>3</v>
      </c>
      <c r="R36" s="54" t="s">
        <v>719</v>
      </c>
    </row>
    <row r="37" spans="1:18" ht="3" customHeight="1" thickBot="1" x14ac:dyDescent="0.25">
      <c r="A37" s="127"/>
      <c r="B37" s="127"/>
      <c r="C37" s="165"/>
      <c r="D37" s="233"/>
      <c r="E37" s="123"/>
      <c r="F37" s="233"/>
      <c r="G37" s="233"/>
      <c r="H37" s="233"/>
      <c r="I37" s="127"/>
      <c r="J37" s="127"/>
      <c r="K37" s="127"/>
      <c r="L37" s="127"/>
      <c r="M37" s="127"/>
      <c r="N37" s="119"/>
      <c r="O37" s="119"/>
    </row>
    <row r="38" spans="1:18" ht="16" thickBot="1" x14ac:dyDescent="0.25">
      <c r="A38" s="127"/>
      <c r="B38" s="127"/>
      <c r="C38" s="165" t="s">
        <v>708</v>
      </c>
      <c r="D38" s="233" t="s">
        <v>709</v>
      </c>
      <c r="E38" s="123"/>
      <c r="F38" s="268" t="s">
        <v>12</v>
      </c>
      <c r="G38" s="268"/>
      <c r="H38" s="268"/>
      <c r="I38" s="127"/>
      <c r="J38" s="235" t="str">
        <f>VLOOKUP(Q38,'Basic data'!E4:F8,2,FALSE)</f>
        <v>Good</v>
      </c>
      <c r="K38" s="127"/>
      <c r="L38" s="236" t="s">
        <v>730</v>
      </c>
      <c r="M38" s="127"/>
      <c r="N38" s="119"/>
      <c r="O38" s="119"/>
      <c r="Q38" s="54">
        <f>'Orienting&amp;Positioning'!Q74</f>
        <v>3</v>
      </c>
      <c r="R38" s="54" t="s">
        <v>719</v>
      </c>
    </row>
    <row r="39" spans="1:18" ht="3" customHeight="1" thickBot="1" x14ac:dyDescent="0.25">
      <c r="A39" s="127"/>
      <c r="B39" s="127"/>
      <c r="C39" s="165"/>
      <c r="D39" s="233"/>
      <c r="E39" s="123"/>
      <c r="F39" s="233"/>
      <c r="G39" s="233"/>
      <c r="H39" s="233"/>
      <c r="I39" s="127"/>
      <c r="J39" s="127"/>
      <c r="K39" s="127"/>
      <c r="L39" s="127"/>
      <c r="M39" s="127"/>
      <c r="N39" s="119"/>
      <c r="O39" s="119"/>
    </row>
    <row r="40" spans="1:18" ht="16" thickBot="1" x14ac:dyDescent="0.25">
      <c r="A40" s="127"/>
      <c r="B40" s="127"/>
      <c r="C40" s="165" t="s">
        <v>710</v>
      </c>
      <c r="D40" s="233" t="s">
        <v>535</v>
      </c>
      <c r="E40" s="123"/>
      <c r="F40" s="268" t="s">
        <v>12</v>
      </c>
      <c r="G40" s="268"/>
      <c r="H40" s="268"/>
      <c r="I40" s="127"/>
      <c r="J40" s="235" t="str">
        <f>VLOOKUP(Q40,'Basic data'!E4:F8,2,FALSE)</f>
        <v>Good</v>
      </c>
      <c r="K40" s="127"/>
      <c r="L40" s="236" t="s">
        <v>730</v>
      </c>
      <c r="M40" s="127"/>
      <c r="N40" s="119"/>
      <c r="O40" s="119"/>
      <c r="Q40" s="54">
        <f>'Orienting&amp;Positioning'!Q93</f>
        <v>3</v>
      </c>
      <c r="R40" s="54" t="s">
        <v>719</v>
      </c>
    </row>
    <row r="41" spans="1:18" ht="3" customHeight="1" thickBot="1" x14ac:dyDescent="0.25">
      <c r="A41" s="127"/>
      <c r="B41" s="127"/>
      <c r="C41" s="165"/>
      <c r="D41" s="233"/>
      <c r="E41" s="123"/>
      <c r="F41" s="233"/>
      <c r="G41" s="233"/>
      <c r="H41" s="233"/>
      <c r="I41" s="127"/>
      <c r="J41" s="127"/>
      <c r="K41" s="127"/>
      <c r="L41" s="127"/>
      <c r="M41" s="127"/>
      <c r="N41" s="119"/>
      <c r="O41" s="119"/>
    </row>
    <row r="42" spans="1:18" ht="16" thickBot="1" x14ac:dyDescent="0.25">
      <c r="A42" s="127"/>
      <c r="B42" s="127"/>
      <c r="C42" s="165" t="s">
        <v>711</v>
      </c>
      <c r="D42" s="233" t="s">
        <v>712</v>
      </c>
      <c r="E42" s="123"/>
      <c r="F42" s="268" t="s">
        <v>12</v>
      </c>
      <c r="G42" s="268"/>
      <c r="H42" s="268"/>
      <c r="I42" s="127"/>
      <c r="J42" s="235" t="str">
        <f>VLOOKUP(Q42,'Basic data'!E4:F8,2,FALSE)</f>
        <v>Good</v>
      </c>
      <c r="K42" s="127"/>
      <c r="L42" s="127"/>
      <c r="M42" s="127"/>
      <c r="N42" s="119"/>
      <c r="O42" s="119"/>
      <c r="Q42" s="54">
        <f>'Orienting&amp;Positioning'!Q116</f>
        <v>3</v>
      </c>
      <c r="R42" s="54" t="s">
        <v>719</v>
      </c>
    </row>
    <row r="43" spans="1:18" ht="3" customHeight="1" thickBot="1" x14ac:dyDescent="0.25">
      <c r="A43" s="127"/>
      <c r="B43" s="127"/>
      <c r="C43" s="165"/>
      <c r="D43" s="233"/>
      <c r="E43" s="123"/>
      <c r="F43" s="233"/>
      <c r="G43" s="233"/>
      <c r="H43" s="233"/>
      <c r="I43" s="127"/>
      <c r="J43" s="127"/>
      <c r="K43" s="127"/>
      <c r="L43" s="127"/>
      <c r="M43" s="127"/>
      <c r="N43" s="119"/>
      <c r="O43" s="119"/>
    </row>
    <row r="44" spans="1:18" ht="16" thickBot="1" x14ac:dyDescent="0.25">
      <c r="A44" s="127"/>
      <c r="B44" s="127"/>
      <c r="C44" s="165" t="s">
        <v>713</v>
      </c>
      <c r="D44" s="233" t="s">
        <v>539</v>
      </c>
      <c r="E44" s="123"/>
      <c r="F44" s="268" t="s">
        <v>12</v>
      </c>
      <c r="G44" s="268"/>
      <c r="H44" s="268"/>
      <c r="I44" s="127"/>
      <c r="J44" s="235" t="str">
        <f>VLOOKUP(Q44,'Basic data'!E4:F8,2,FALSE)</f>
        <v>Good</v>
      </c>
      <c r="K44" s="127"/>
      <c r="L44" s="127"/>
      <c r="M44" s="127"/>
      <c r="N44" s="119"/>
      <c r="O44" s="119"/>
      <c r="Q44" s="54">
        <f>'Orienting&amp;Positioning'!Q136</f>
        <v>3</v>
      </c>
      <c r="R44" s="54" t="s">
        <v>719</v>
      </c>
    </row>
    <row r="45" spans="1:18" ht="3" customHeight="1" thickBot="1" x14ac:dyDescent="0.25">
      <c r="A45" s="127"/>
      <c r="B45" s="127"/>
      <c r="C45" s="165"/>
      <c r="D45" s="233"/>
      <c r="E45" s="123"/>
      <c r="F45" s="233"/>
      <c r="G45" s="233"/>
      <c r="H45" s="233"/>
      <c r="I45" s="127"/>
      <c r="J45" s="127"/>
      <c r="K45" s="127"/>
      <c r="L45" s="127"/>
      <c r="M45" s="127"/>
      <c r="N45" s="119"/>
      <c r="O45" s="119"/>
    </row>
    <row r="46" spans="1:18" ht="16" thickBot="1" x14ac:dyDescent="0.25">
      <c r="A46" s="127"/>
      <c r="B46" s="127"/>
      <c r="C46" s="165" t="s">
        <v>714</v>
      </c>
      <c r="D46" s="233" t="s">
        <v>715</v>
      </c>
      <c r="E46" s="123"/>
      <c r="F46" s="268" t="s">
        <v>12</v>
      </c>
      <c r="G46" s="268"/>
      <c r="H46" s="268"/>
      <c r="I46" s="127"/>
      <c r="J46" s="235" t="str">
        <f>VLOOKUP(Q46,'Basic data'!E4:F8,2,FALSE)</f>
        <v>Good</v>
      </c>
      <c r="K46" s="127"/>
      <c r="L46" s="127"/>
      <c r="M46" s="127"/>
      <c r="N46" s="119"/>
      <c r="O46" s="119"/>
      <c r="Q46" s="54">
        <f>'Orienting&amp;Positioning'!Q154</f>
        <v>3</v>
      </c>
      <c r="R46" s="54" t="s">
        <v>719</v>
      </c>
    </row>
    <row r="47" spans="1:18" ht="3" customHeight="1" thickBot="1" x14ac:dyDescent="0.25">
      <c r="A47" s="127"/>
      <c r="B47" s="127"/>
      <c r="C47" s="165"/>
      <c r="D47" s="233"/>
      <c r="E47" s="123"/>
      <c r="F47" s="233"/>
      <c r="G47" s="233"/>
      <c r="H47" s="233"/>
      <c r="I47" s="127"/>
      <c r="J47" s="127"/>
      <c r="K47" s="127"/>
      <c r="L47" s="127"/>
      <c r="M47" s="127"/>
      <c r="N47" s="119"/>
      <c r="O47" s="119"/>
    </row>
    <row r="48" spans="1:18" ht="16" thickBot="1" x14ac:dyDescent="0.25">
      <c r="A48" s="127"/>
      <c r="B48" s="127"/>
      <c r="C48" s="165" t="s">
        <v>716</v>
      </c>
      <c r="D48" s="233" t="s">
        <v>717</v>
      </c>
      <c r="E48" s="123"/>
      <c r="F48" s="268" t="s">
        <v>12</v>
      </c>
      <c r="G48" s="268"/>
      <c r="H48" s="268"/>
      <c r="I48" s="127"/>
      <c r="J48" s="235" t="str">
        <f>VLOOKUP(Q48,'Basic data'!E4:F8,2,FALSE)</f>
        <v>Good</v>
      </c>
      <c r="K48" s="127"/>
      <c r="L48" s="127"/>
      <c r="M48" s="127"/>
      <c r="N48" s="119"/>
      <c r="O48" s="119"/>
      <c r="Q48" s="54">
        <f>'Orienting&amp;Positioning'!Q173</f>
        <v>3</v>
      </c>
      <c r="R48" s="54" t="s">
        <v>719</v>
      </c>
    </row>
    <row r="49" spans="1:18" ht="9" customHeight="1" x14ac:dyDescent="0.2">
      <c r="A49" s="127"/>
      <c r="B49" s="127"/>
      <c r="C49" s="127"/>
      <c r="D49" s="127"/>
      <c r="E49" s="123"/>
      <c r="F49" s="127"/>
      <c r="G49" s="127"/>
      <c r="H49" s="127"/>
      <c r="I49" s="127"/>
      <c r="J49" s="127"/>
      <c r="K49" s="127"/>
      <c r="L49" s="127"/>
      <c r="M49" s="127"/>
      <c r="N49" s="119"/>
      <c r="O49" s="119"/>
    </row>
    <row r="50" spans="1:18" s="126" customFormat="1" ht="18" customHeight="1" x14ac:dyDescent="0.2">
      <c r="A50" s="125"/>
      <c r="B50" s="275" t="s">
        <v>484</v>
      </c>
      <c r="C50" s="276"/>
      <c r="D50" s="276"/>
      <c r="E50" s="276"/>
      <c r="F50" s="276"/>
      <c r="G50" s="276"/>
      <c r="H50" s="276"/>
      <c r="I50" s="276"/>
      <c r="J50" s="276"/>
      <c r="K50" s="276"/>
      <c r="L50" s="276"/>
      <c r="M50" s="276"/>
      <c r="N50" s="277"/>
      <c r="O50" s="125"/>
      <c r="P50" s="54"/>
    </row>
    <row r="51" spans="1:18" ht="3" customHeight="1" x14ac:dyDescent="0.2">
      <c r="A51" s="127"/>
      <c r="B51" s="127"/>
      <c r="C51" s="127"/>
      <c r="D51" s="127"/>
      <c r="E51" s="123"/>
      <c r="F51" s="127"/>
      <c r="G51" s="127"/>
      <c r="H51" s="127"/>
      <c r="I51" s="127"/>
      <c r="J51" s="127"/>
      <c r="K51" s="127"/>
      <c r="L51" s="127"/>
      <c r="M51" s="127"/>
      <c r="N51" s="119"/>
      <c r="O51" s="119"/>
    </row>
    <row r="52" spans="1:18" x14ac:dyDescent="0.2">
      <c r="A52" s="127"/>
      <c r="B52" s="127"/>
      <c r="C52" s="177" t="s">
        <v>492</v>
      </c>
      <c r="D52" s="226"/>
      <c r="E52" s="123"/>
      <c r="F52" s="127"/>
      <c r="G52" s="127"/>
      <c r="H52" s="127"/>
      <c r="I52" s="127"/>
      <c r="J52" s="127"/>
      <c r="K52" s="127"/>
      <c r="L52" s="127"/>
      <c r="M52" s="127"/>
      <c r="N52" s="119"/>
      <c r="O52" s="119"/>
    </row>
    <row r="53" spans="1:18" ht="9" customHeight="1" thickBot="1" x14ac:dyDescent="0.25">
      <c r="A53" s="127"/>
      <c r="B53" s="127"/>
      <c r="C53" s="127"/>
      <c r="D53" s="127"/>
      <c r="E53" s="123"/>
      <c r="F53" s="127"/>
      <c r="G53" s="127"/>
      <c r="H53" s="127"/>
      <c r="I53" s="127"/>
      <c r="J53" s="127"/>
      <c r="K53" s="127"/>
      <c r="L53" s="127"/>
      <c r="M53" s="127"/>
      <c r="N53" s="119"/>
      <c r="O53" s="119"/>
    </row>
    <row r="54" spans="1:18" s="232" customFormat="1" ht="17" thickBot="1" x14ac:dyDescent="0.25">
      <c r="A54" s="227"/>
      <c r="B54" s="278" t="s">
        <v>720</v>
      </c>
      <c r="C54" s="279"/>
      <c r="D54" s="279"/>
      <c r="E54" s="279"/>
      <c r="F54" s="279"/>
      <c r="G54" s="279"/>
      <c r="H54" s="279"/>
      <c r="I54" s="279"/>
      <c r="J54" s="280"/>
      <c r="K54" s="228"/>
      <c r="L54" s="229" t="s">
        <v>203</v>
      </c>
      <c r="M54" s="230"/>
      <c r="N54" s="234" t="str">
        <f>VLOOKUP(Q54,'Basic data'!E4:F8,2,FALSE)</f>
        <v>Very poor</v>
      </c>
      <c r="O54" s="231"/>
      <c r="Q54" s="40">
        <f>'Shaping&amp;Implementing'!Q4</f>
        <v>0</v>
      </c>
      <c r="R54" s="54" t="s">
        <v>719</v>
      </c>
    </row>
    <row r="55" spans="1:18" ht="9" customHeight="1" thickBot="1" x14ac:dyDescent="0.25">
      <c r="A55" s="127"/>
      <c r="B55" s="127"/>
      <c r="C55" s="127"/>
      <c r="D55" s="127"/>
      <c r="E55" s="123"/>
      <c r="F55" s="127"/>
      <c r="G55" s="127"/>
      <c r="H55" s="127"/>
      <c r="I55" s="127"/>
      <c r="J55" s="127"/>
      <c r="K55" s="127"/>
      <c r="L55" s="127"/>
      <c r="M55" s="127"/>
      <c r="N55" s="119"/>
      <c r="O55" s="119"/>
    </row>
    <row r="56" spans="1:18" ht="16" thickBot="1" x14ac:dyDescent="0.25">
      <c r="A56" s="127"/>
      <c r="B56" s="127"/>
      <c r="C56" s="165" t="s">
        <v>721</v>
      </c>
      <c r="D56" s="233" t="s">
        <v>530</v>
      </c>
      <c r="E56" s="123"/>
      <c r="F56" s="268" t="s">
        <v>12</v>
      </c>
      <c r="G56" s="268"/>
      <c r="H56" s="268"/>
      <c r="I56" s="127"/>
      <c r="J56" s="235" t="str">
        <f>VLOOKUP(Q56,'Basic data'!E4:F8,2,FALSE)</f>
        <v>Very poor</v>
      </c>
      <c r="K56" s="127"/>
      <c r="L56" s="127"/>
      <c r="M56" s="127"/>
      <c r="N56" s="119"/>
      <c r="O56" s="119"/>
      <c r="Q56" s="40">
        <f>'Shaping&amp;Implementing'!Q10</f>
        <v>0</v>
      </c>
      <c r="R56" s="54" t="s">
        <v>719</v>
      </c>
    </row>
    <row r="57" spans="1:18" ht="3" customHeight="1" thickBot="1" x14ac:dyDescent="0.25">
      <c r="A57" s="127"/>
      <c r="B57" s="127"/>
      <c r="C57" s="165"/>
      <c r="D57" s="233"/>
      <c r="E57" s="123"/>
      <c r="F57" s="233"/>
      <c r="G57" s="233"/>
      <c r="H57" s="233"/>
      <c r="I57" s="127"/>
      <c r="J57" s="127"/>
      <c r="K57" s="127"/>
      <c r="L57" s="127"/>
      <c r="M57" s="127"/>
      <c r="N57" s="119"/>
      <c r="O57" s="119"/>
    </row>
    <row r="58" spans="1:18" ht="16" thickBot="1" x14ac:dyDescent="0.25">
      <c r="A58" s="127"/>
      <c r="B58" s="127"/>
      <c r="C58" s="165" t="s">
        <v>722</v>
      </c>
      <c r="D58" s="233" t="s">
        <v>706</v>
      </c>
      <c r="E58" s="123"/>
      <c r="F58" s="268" t="s">
        <v>12</v>
      </c>
      <c r="G58" s="268"/>
      <c r="H58" s="268"/>
      <c r="I58" s="127"/>
      <c r="J58" s="235" t="str">
        <f>VLOOKUP(Q58,'Basic data'!E4:F8,2,FALSE)</f>
        <v>Very poor</v>
      </c>
      <c r="K58" s="127"/>
      <c r="L58" s="127"/>
      <c r="M58" s="127"/>
      <c r="N58" s="119"/>
      <c r="O58" s="119"/>
      <c r="Q58" s="54">
        <f>'Shaping&amp;Implementing'!Q27</f>
        <v>0</v>
      </c>
      <c r="R58" s="54" t="s">
        <v>719</v>
      </c>
    </row>
    <row r="59" spans="1:18" ht="3" customHeight="1" thickBot="1" x14ac:dyDescent="0.25">
      <c r="A59" s="127"/>
      <c r="B59" s="127"/>
      <c r="C59" s="165"/>
      <c r="D59" s="233"/>
      <c r="E59" s="123"/>
      <c r="F59" s="233"/>
      <c r="G59" s="233"/>
      <c r="H59" s="233"/>
      <c r="I59" s="127"/>
      <c r="J59" s="127"/>
      <c r="K59" s="127"/>
      <c r="L59" s="127"/>
      <c r="M59" s="127"/>
      <c r="N59" s="119"/>
      <c r="O59" s="119"/>
    </row>
    <row r="60" spans="1:18" ht="16" thickBot="1" x14ac:dyDescent="0.25">
      <c r="A60" s="127"/>
      <c r="B60" s="127"/>
      <c r="C60" s="165" t="s">
        <v>723</v>
      </c>
      <c r="D60" s="233" t="s">
        <v>533</v>
      </c>
      <c r="E60" s="123"/>
      <c r="F60" s="268" t="s">
        <v>12</v>
      </c>
      <c r="G60" s="268"/>
      <c r="H60" s="268"/>
      <c r="I60" s="127"/>
      <c r="J60" s="235" t="str">
        <f>VLOOKUP(Q60,'Basic data'!E4:F8,2,FALSE)</f>
        <v>Very poor</v>
      </c>
      <c r="K60" s="127"/>
      <c r="L60" s="236" t="s">
        <v>730</v>
      </c>
      <c r="M60" s="127"/>
      <c r="N60" s="119"/>
      <c r="O60" s="119"/>
      <c r="Q60" s="54">
        <f>'Shaping&amp;Implementing'!Q49</f>
        <v>0</v>
      </c>
      <c r="R60" s="54" t="s">
        <v>719</v>
      </c>
    </row>
    <row r="61" spans="1:18" ht="3" customHeight="1" thickBot="1" x14ac:dyDescent="0.25">
      <c r="A61" s="127"/>
      <c r="B61" s="127"/>
      <c r="C61" s="165"/>
      <c r="D61" s="233"/>
      <c r="E61" s="123"/>
      <c r="F61" s="233"/>
      <c r="G61" s="233"/>
      <c r="H61" s="233"/>
      <c r="I61" s="127"/>
      <c r="J61" s="127"/>
      <c r="K61" s="127"/>
      <c r="L61" s="127"/>
      <c r="M61" s="127"/>
      <c r="N61" s="119"/>
      <c r="O61" s="119"/>
    </row>
    <row r="62" spans="1:18" ht="16" thickBot="1" x14ac:dyDescent="0.25">
      <c r="A62" s="127"/>
      <c r="B62" s="127"/>
      <c r="C62" s="165" t="s">
        <v>724</v>
      </c>
      <c r="D62" s="233" t="s">
        <v>709</v>
      </c>
      <c r="E62" s="123"/>
      <c r="F62" s="268" t="s">
        <v>12</v>
      </c>
      <c r="G62" s="268"/>
      <c r="H62" s="268"/>
      <c r="I62" s="127"/>
      <c r="J62" s="235" t="str">
        <f>VLOOKUP(Q62,'Basic data'!E4:F8,2,FALSE)</f>
        <v>Very poor</v>
      </c>
      <c r="K62" s="127"/>
      <c r="L62" s="127"/>
      <c r="M62" s="127"/>
      <c r="N62" s="119"/>
      <c r="O62" s="119"/>
      <c r="Q62" s="54">
        <f>'Shaping&amp;Implementing'!Q79</f>
        <v>0</v>
      </c>
      <c r="R62" s="54" t="s">
        <v>719</v>
      </c>
    </row>
    <row r="63" spans="1:18" ht="3" customHeight="1" thickBot="1" x14ac:dyDescent="0.25">
      <c r="A63" s="127"/>
      <c r="B63" s="127"/>
      <c r="C63" s="165"/>
      <c r="D63" s="233"/>
      <c r="E63" s="123"/>
      <c r="F63" s="233"/>
      <c r="G63" s="233"/>
      <c r="H63" s="233"/>
      <c r="I63" s="127"/>
      <c r="J63" s="127"/>
      <c r="K63" s="127"/>
      <c r="L63" s="127"/>
      <c r="M63" s="127"/>
      <c r="N63" s="119"/>
      <c r="O63" s="119"/>
    </row>
    <row r="64" spans="1:18" ht="16" thickBot="1" x14ac:dyDescent="0.25">
      <c r="A64" s="127"/>
      <c r="B64" s="127"/>
      <c r="C64" s="165" t="s">
        <v>725</v>
      </c>
      <c r="D64" s="233" t="s">
        <v>535</v>
      </c>
      <c r="E64" s="123"/>
      <c r="F64" s="268" t="s">
        <v>12</v>
      </c>
      <c r="G64" s="268"/>
      <c r="H64" s="268"/>
      <c r="I64" s="127"/>
      <c r="J64" s="235" t="str">
        <f>VLOOKUP(Q64,'Basic data'!E4:F8,2,FALSE)</f>
        <v>Very poor</v>
      </c>
      <c r="K64" s="127"/>
      <c r="L64" s="127"/>
      <c r="M64" s="127"/>
      <c r="N64" s="119"/>
      <c r="O64" s="119"/>
      <c r="Q64" s="54">
        <f>'Shaping&amp;Implementing'!Q97</f>
        <v>0</v>
      </c>
      <c r="R64" s="54" t="s">
        <v>719</v>
      </c>
    </row>
    <row r="65" spans="1:18" ht="3" customHeight="1" thickBot="1" x14ac:dyDescent="0.25">
      <c r="A65" s="127"/>
      <c r="B65" s="127"/>
      <c r="C65" s="165"/>
      <c r="D65" s="233"/>
      <c r="E65" s="123"/>
      <c r="F65" s="233"/>
      <c r="G65" s="233"/>
      <c r="H65" s="233"/>
      <c r="I65" s="127"/>
      <c r="J65" s="127"/>
      <c r="K65" s="127"/>
      <c r="L65" s="127"/>
      <c r="M65" s="127"/>
      <c r="N65" s="119"/>
      <c r="O65" s="119"/>
    </row>
    <row r="66" spans="1:18" ht="16" thickBot="1" x14ac:dyDescent="0.25">
      <c r="A66" s="127"/>
      <c r="B66" s="127"/>
      <c r="C66" s="165" t="s">
        <v>726</v>
      </c>
      <c r="D66" s="233" t="s">
        <v>712</v>
      </c>
      <c r="E66" s="123"/>
      <c r="F66" s="268" t="s">
        <v>12</v>
      </c>
      <c r="G66" s="268"/>
      <c r="H66" s="268"/>
      <c r="I66" s="127"/>
      <c r="J66" s="235" t="str">
        <f>VLOOKUP(Q66,'Basic data'!E4:F8,2,FALSE)</f>
        <v>Very poor</v>
      </c>
      <c r="K66" s="127"/>
      <c r="L66" s="236" t="s">
        <v>730</v>
      </c>
      <c r="M66" s="127"/>
      <c r="N66" s="119"/>
      <c r="O66" s="119"/>
      <c r="Q66" s="54">
        <f>'Shaping&amp;Implementing'!Q116</f>
        <v>0</v>
      </c>
      <c r="R66" s="54" t="s">
        <v>719</v>
      </c>
    </row>
    <row r="67" spans="1:18" ht="3" customHeight="1" thickBot="1" x14ac:dyDescent="0.25">
      <c r="A67" s="127"/>
      <c r="B67" s="127"/>
      <c r="C67" s="165"/>
      <c r="D67" s="233"/>
      <c r="E67" s="123"/>
      <c r="F67" s="233"/>
      <c r="G67" s="233"/>
      <c r="H67" s="233"/>
      <c r="I67" s="127"/>
      <c r="J67" s="127"/>
      <c r="K67" s="127"/>
      <c r="L67" s="127"/>
      <c r="M67" s="127"/>
      <c r="N67" s="119"/>
      <c r="O67" s="119"/>
    </row>
    <row r="68" spans="1:18" ht="16" thickBot="1" x14ac:dyDescent="0.25">
      <c r="A68" s="127"/>
      <c r="B68" s="127"/>
      <c r="C68" s="165" t="s">
        <v>727</v>
      </c>
      <c r="D68" s="233" t="s">
        <v>539</v>
      </c>
      <c r="E68" s="123"/>
      <c r="F68" s="268" t="s">
        <v>12</v>
      </c>
      <c r="G68" s="268"/>
      <c r="H68" s="268"/>
      <c r="I68" s="127"/>
      <c r="J68" s="235" t="str">
        <f>VLOOKUP(Q68,'Basic data'!E4:F8,2,FALSE)</f>
        <v>Very poor</v>
      </c>
      <c r="K68" s="127"/>
      <c r="L68" s="127"/>
      <c r="M68" s="127"/>
      <c r="N68" s="119"/>
      <c r="O68" s="119"/>
      <c r="Q68" s="54">
        <f>'Shaping&amp;Implementing'!Q135</f>
        <v>0</v>
      </c>
      <c r="R68" s="54" t="s">
        <v>719</v>
      </c>
    </row>
    <row r="69" spans="1:18" ht="3" customHeight="1" thickBot="1" x14ac:dyDescent="0.25">
      <c r="A69" s="127"/>
      <c r="B69" s="127"/>
      <c r="C69" s="165"/>
      <c r="D69" s="233"/>
      <c r="E69" s="123"/>
      <c r="F69" s="233"/>
      <c r="G69" s="233"/>
      <c r="H69" s="233"/>
      <c r="I69" s="127"/>
      <c r="J69" s="127"/>
      <c r="K69" s="127"/>
      <c r="L69" s="127"/>
      <c r="M69" s="127"/>
      <c r="N69" s="119"/>
      <c r="O69" s="119"/>
    </row>
    <row r="70" spans="1:18" ht="16" thickBot="1" x14ac:dyDescent="0.25">
      <c r="A70" s="127"/>
      <c r="B70" s="127"/>
      <c r="C70" s="165" t="s">
        <v>728</v>
      </c>
      <c r="D70" s="233" t="s">
        <v>715</v>
      </c>
      <c r="E70" s="123"/>
      <c r="F70" s="268" t="s">
        <v>12</v>
      </c>
      <c r="G70" s="268"/>
      <c r="H70" s="268"/>
      <c r="I70" s="127"/>
      <c r="J70" s="235" t="str">
        <f>VLOOKUP(Q70,'Basic data'!E4:F8,2,FALSE)</f>
        <v>Very poor</v>
      </c>
      <c r="K70" s="127"/>
      <c r="L70" s="127"/>
      <c r="M70" s="127"/>
      <c r="N70" s="119"/>
      <c r="O70" s="119"/>
      <c r="Q70" s="54">
        <f>'Shaping&amp;Implementing'!Q154</f>
        <v>0</v>
      </c>
      <c r="R70" s="54" t="s">
        <v>719</v>
      </c>
    </row>
    <row r="71" spans="1:18" ht="3" customHeight="1" thickBot="1" x14ac:dyDescent="0.25">
      <c r="A71" s="127"/>
      <c r="B71" s="127"/>
      <c r="C71" s="165"/>
      <c r="D71" s="233"/>
      <c r="E71" s="123"/>
      <c r="F71" s="233"/>
      <c r="G71" s="233"/>
      <c r="H71" s="233"/>
      <c r="I71" s="127"/>
      <c r="J71" s="127"/>
      <c r="K71" s="127"/>
      <c r="L71" s="127"/>
      <c r="M71" s="127"/>
      <c r="N71" s="119"/>
      <c r="O71" s="119"/>
    </row>
    <row r="72" spans="1:18" ht="16" thickBot="1" x14ac:dyDescent="0.25">
      <c r="A72" s="127"/>
      <c r="B72" s="127"/>
      <c r="C72" s="165" t="s">
        <v>729</v>
      </c>
      <c r="D72" s="233" t="s">
        <v>717</v>
      </c>
      <c r="E72" s="123"/>
      <c r="F72" s="268" t="s">
        <v>12</v>
      </c>
      <c r="G72" s="268"/>
      <c r="H72" s="268"/>
      <c r="I72" s="127"/>
      <c r="J72" s="235" t="str">
        <f>VLOOKUP(Q72,'Basic data'!E4:F8,2,FALSE)</f>
        <v>Very poor</v>
      </c>
      <c r="K72" s="127"/>
      <c r="L72" s="236" t="s">
        <v>730</v>
      </c>
      <c r="M72" s="127"/>
      <c r="N72" s="119"/>
      <c r="O72" s="119"/>
      <c r="Q72" s="54">
        <f>'Shaping&amp;Implementing'!Q172</f>
        <v>0</v>
      </c>
      <c r="R72" s="54" t="s">
        <v>719</v>
      </c>
    </row>
    <row r="73" spans="1:18" ht="9" customHeight="1" x14ac:dyDescent="0.2">
      <c r="A73" s="127"/>
      <c r="B73" s="127"/>
      <c r="C73" s="127"/>
      <c r="D73" s="127"/>
      <c r="E73" s="123"/>
      <c r="F73" s="127"/>
      <c r="G73" s="127"/>
      <c r="H73" s="127"/>
      <c r="I73" s="127"/>
      <c r="J73" s="127"/>
      <c r="K73" s="127"/>
      <c r="L73" s="127"/>
      <c r="M73" s="127"/>
      <c r="N73" s="119"/>
      <c r="O73" s="119"/>
    </row>
    <row r="74" spans="1:18" s="5" customFormat="1" ht="30" customHeight="1" x14ac:dyDescent="0.15">
      <c r="A74" s="4"/>
      <c r="B74" s="245" t="s">
        <v>490</v>
      </c>
      <c r="C74" s="246"/>
      <c r="D74" s="246"/>
      <c r="E74" s="246"/>
      <c r="F74" s="246"/>
      <c r="G74" s="246"/>
      <c r="H74" s="246"/>
      <c r="I74" s="246"/>
      <c r="J74" s="246"/>
      <c r="K74" s="246"/>
      <c r="L74" s="246"/>
      <c r="M74" s="246"/>
      <c r="N74" s="247"/>
      <c r="O74" s="4"/>
    </row>
    <row r="75" spans="1:18" s="3" customFormat="1" ht="9" customHeight="1" x14ac:dyDescent="0.2">
      <c r="A75" s="127"/>
      <c r="B75" s="127"/>
      <c r="C75" s="127"/>
      <c r="D75" s="131"/>
      <c r="E75" s="132"/>
      <c r="F75" s="131"/>
      <c r="G75" s="131"/>
      <c r="H75" s="131"/>
      <c r="I75" s="131"/>
      <c r="J75" s="131"/>
      <c r="K75" s="131"/>
      <c r="L75" s="131"/>
      <c r="M75" s="131"/>
      <c r="N75" s="133"/>
      <c r="O75" s="119"/>
    </row>
  </sheetData>
  <sheetProtection password="C89C" sheet="1" selectLockedCells="1"/>
  <mergeCells count="24">
    <mergeCell ref="B74:N74"/>
    <mergeCell ref="B2:N2"/>
    <mergeCell ref="B26:N26"/>
    <mergeCell ref="B50:N50"/>
    <mergeCell ref="B30:J30"/>
    <mergeCell ref="F32:H32"/>
    <mergeCell ref="F34:H34"/>
    <mergeCell ref="F36:H36"/>
    <mergeCell ref="F38:H38"/>
    <mergeCell ref="F40:H40"/>
    <mergeCell ref="F42:H42"/>
    <mergeCell ref="F44:H44"/>
    <mergeCell ref="F46:H46"/>
    <mergeCell ref="F48:H48"/>
    <mergeCell ref="B54:J54"/>
    <mergeCell ref="F56:H56"/>
    <mergeCell ref="F68:H68"/>
    <mergeCell ref="F70:H70"/>
    <mergeCell ref="F72:H72"/>
    <mergeCell ref="F58:H58"/>
    <mergeCell ref="F60:H60"/>
    <mergeCell ref="F62:H62"/>
    <mergeCell ref="F64:H64"/>
    <mergeCell ref="F66:H66"/>
  </mergeCells>
  <conditionalFormatting sqref="N30">
    <cfRule type="colorScale" priority="233">
      <colorScale>
        <cfvo type="min"/>
        <cfvo type="percentile" val="50"/>
        <cfvo type="max"/>
        <color rgb="FFF8696B"/>
        <color rgb="FFFFEB84"/>
        <color rgb="FF63BE7B"/>
      </colorScale>
    </cfRule>
    <cfRule type="colorScale" priority="234">
      <colorScale>
        <cfvo type="min"/>
        <cfvo type="percentile" val="50"/>
        <cfvo type="max"/>
        <color rgb="FF63BE7B"/>
        <color rgb="FFFFEB84"/>
        <color rgb="FFF8696B"/>
      </colorScale>
    </cfRule>
    <cfRule type="containsText" dxfId="224" priority="235" operator="containsText" text="Goed">
      <formula>NOT(ISERROR(SEARCH("Goed",N30)))</formula>
    </cfRule>
  </conditionalFormatting>
  <conditionalFormatting sqref="N30">
    <cfRule type="containsText" dxfId="223" priority="236" operator="containsText" text="Very poor">
      <formula>NOT(ISERROR(SEARCH("Very poor",N30)))</formula>
    </cfRule>
    <cfRule type="containsText" dxfId="222" priority="237" operator="containsText" text="Poor">
      <formula>NOT(ISERROR(SEARCH("Poor",N30)))</formula>
    </cfRule>
    <cfRule type="containsText" dxfId="221" priority="238" operator="containsText" text="Moderate">
      <formula>NOT(ISERROR(SEARCH("Moderate",N30)))</formula>
    </cfRule>
    <cfRule type="containsText" dxfId="220" priority="239" operator="containsText" text="Good">
      <formula>NOT(ISERROR(SEARCH("Good",N30)))</formula>
    </cfRule>
    <cfRule type="containsText" dxfId="219" priority="240" operator="containsText" text="Excellent">
      <formula>NOT(ISERROR(SEARCH("Excellent",N30)))</formula>
    </cfRule>
  </conditionalFormatting>
  <conditionalFormatting sqref="J34">
    <cfRule type="containsText" dxfId="218" priority="148" operator="containsText" text="Very poor">
      <formula>NOT(ISERROR(SEARCH("Very poor",J34)))</formula>
    </cfRule>
    <cfRule type="containsText" dxfId="217" priority="149" operator="containsText" text="Poor">
      <formula>NOT(ISERROR(SEARCH("Poor",J34)))</formula>
    </cfRule>
    <cfRule type="containsText" dxfId="216" priority="150" operator="containsText" text="Moderate">
      <formula>NOT(ISERROR(SEARCH("Moderate",J34)))</formula>
    </cfRule>
    <cfRule type="containsText" dxfId="215" priority="151" operator="containsText" text="Good">
      <formula>NOT(ISERROR(SEARCH("Good",J34)))</formula>
    </cfRule>
    <cfRule type="containsText" dxfId="214" priority="152" operator="containsText" text="Excellent">
      <formula>NOT(ISERROR(SEARCH("Excellent",J34)))</formula>
    </cfRule>
  </conditionalFormatting>
  <conditionalFormatting sqref="J36">
    <cfRule type="containsText" dxfId="213" priority="140" operator="containsText" text="Very poor">
      <formula>NOT(ISERROR(SEARCH("Very poor",J36)))</formula>
    </cfRule>
    <cfRule type="containsText" dxfId="212" priority="141" operator="containsText" text="Poor">
      <formula>NOT(ISERROR(SEARCH("Poor",J36)))</formula>
    </cfRule>
    <cfRule type="containsText" dxfId="211" priority="142" operator="containsText" text="Moderate">
      <formula>NOT(ISERROR(SEARCH("Moderate",J36)))</formula>
    </cfRule>
    <cfRule type="containsText" dxfId="210" priority="143" operator="containsText" text="Good">
      <formula>NOT(ISERROR(SEARCH("Good",J36)))</formula>
    </cfRule>
    <cfRule type="containsText" dxfId="209" priority="144" operator="containsText" text="Excellent">
      <formula>NOT(ISERROR(SEARCH("Excellent",J36)))</formula>
    </cfRule>
  </conditionalFormatting>
  <conditionalFormatting sqref="J38">
    <cfRule type="containsText" dxfId="208" priority="132" operator="containsText" text="Very poor">
      <formula>NOT(ISERROR(SEARCH("Very poor",J38)))</formula>
    </cfRule>
    <cfRule type="containsText" dxfId="207" priority="133" operator="containsText" text="Poor">
      <formula>NOT(ISERROR(SEARCH("Poor",J38)))</formula>
    </cfRule>
    <cfRule type="containsText" dxfId="206" priority="134" operator="containsText" text="Moderate">
      <formula>NOT(ISERROR(SEARCH("Moderate",J38)))</formula>
    </cfRule>
    <cfRule type="containsText" dxfId="205" priority="135" operator="containsText" text="Good">
      <formula>NOT(ISERROR(SEARCH("Good",J38)))</formula>
    </cfRule>
    <cfRule type="containsText" dxfId="204" priority="136" operator="containsText" text="Excellent">
      <formula>NOT(ISERROR(SEARCH("Excellent",J38)))</formula>
    </cfRule>
  </conditionalFormatting>
  <conditionalFormatting sqref="J40">
    <cfRule type="containsText" dxfId="203" priority="124" operator="containsText" text="Very poor">
      <formula>NOT(ISERROR(SEARCH("Very poor",J40)))</formula>
    </cfRule>
    <cfRule type="containsText" dxfId="202" priority="125" operator="containsText" text="Poor">
      <formula>NOT(ISERROR(SEARCH("Poor",J40)))</formula>
    </cfRule>
    <cfRule type="containsText" dxfId="201" priority="126" operator="containsText" text="Moderate">
      <formula>NOT(ISERROR(SEARCH("Moderate",J40)))</formula>
    </cfRule>
    <cfRule type="containsText" dxfId="200" priority="127" operator="containsText" text="Good">
      <formula>NOT(ISERROR(SEARCH("Good",J40)))</formula>
    </cfRule>
    <cfRule type="containsText" dxfId="199" priority="128" operator="containsText" text="Excellent">
      <formula>NOT(ISERROR(SEARCH("Excellent",J40)))</formula>
    </cfRule>
  </conditionalFormatting>
  <conditionalFormatting sqref="J42">
    <cfRule type="containsText" dxfId="198" priority="116" operator="containsText" text="Very poor">
      <formula>NOT(ISERROR(SEARCH("Very poor",J42)))</formula>
    </cfRule>
    <cfRule type="containsText" dxfId="197" priority="117" operator="containsText" text="Poor">
      <formula>NOT(ISERROR(SEARCH("Poor",J42)))</formula>
    </cfRule>
    <cfRule type="containsText" dxfId="196" priority="118" operator="containsText" text="Moderate">
      <formula>NOT(ISERROR(SEARCH("Moderate",J42)))</formula>
    </cfRule>
    <cfRule type="containsText" dxfId="195" priority="119" operator="containsText" text="Good">
      <formula>NOT(ISERROR(SEARCH("Good",J42)))</formula>
    </cfRule>
    <cfRule type="containsText" dxfId="194" priority="120" operator="containsText" text="Excellent">
      <formula>NOT(ISERROR(SEARCH("Excellent",J42)))</formula>
    </cfRule>
  </conditionalFormatting>
  <conditionalFormatting sqref="J44">
    <cfRule type="containsText" dxfId="193" priority="108" operator="containsText" text="Very poor">
      <formula>NOT(ISERROR(SEARCH("Very poor",J44)))</formula>
    </cfRule>
    <cfRule type="containsText" dxfId="192" priority="109" operator="containsText" text="Poor">
      <formula>NOT(ISERROR(SEARCH("Poor",J44)))</formula>
    </cfRule>
    <cfRule type="containsText" dxfId="191" priority="110" operator="containsText" text="Moderate">
      <formula>NOT(ISERROR(SEARCH("Moderate",J44)))</formula>
    </cfRule>
    <cfRule type="containsText" dxfId="190" priority="111" operator="containsText" text="Good">
      <formula>NOT(ISERROR(SEARCH("Good",J44)))</formula>
    </cfRule>
    <cfRule type="containsText" dxfId="189" priority="112" operator="containsText" text="Excellent">
      <formula>NOT(ISERROR(SEARCH("Excellent",J44)))</formula>
    </cfRule>
  </conditionalFormatting>
  <conditionalFormatting sqref="J46">
    <cfRule type="containsText" dxfId="188" priority="100" operator="containsText" text="Very poor">
      <formula>NOT(ISERROR(SEARCH("Very poor",J46)))</formula>
    </cfRule>
    <cfRule type="containsText" dxfId="187" priority="101" operator="containsText" text="Poor">
      <formula>NOT(ISERROR(SEARCH("Poor",J46)))</formula>
    </cfRule>
    <cfRule type="containsText" dxfId="186" priority="102" operator="containsText" text="Moderate">
      <formula>NOT(ISERROR(SEARCH("Moderate",J46)))</formula>
    </cfRule>
    <cfRule type="containsText" dxfId="185" priority="103" operator="containsText" text="Good">
      <formula>NOT(ISERROR(SEARCH("Good",J46)))</formula>
    </cfRule>
    <cfRule type="containsText" dxfId="184" priority="104" operator="containsText" text="Excellent">
      <formula>NOT(ISERROR(SEARCH("Excellent",J46)))</formula>
    </cfRule>
  </conditionalFormatting>
  <conditionalFormatting sqref="J48">
    <cfRule type="containsText" dxfId="183" priority="92" operator="containsText" text="Very poor">
      <formula>NOT(ISERROR(SEARCH("Very poor",J48)))</formula>
    </cfRule>
    <cfRule type="containsText" dxfId="182" priority="93" operator="containsText" text="Poor">
      <formula>NOT(ISERROR(SEARCH("Poor",J48)))</formula>
    </cfRule>
    <cfRule type="containsText" dxfId="181" priority="94" operator="containsText" text="Moderate">
      <formula>NOT(ISERROR(SEARCH("Moderate",J48)))</formula>
    </cfRule>
    <cfRule type="containsText" dxfId="180" priority="95" operator="containsText" text="Good">
      <formula>NOT(ISERROR(SEARCH("Good",J48)))</formula>
    </cfRule>
    <cfRule type="containsText" dxfId="179" priority="96" operator="containsText" text="Excellent">
      <formula>NOT(ISERROR(SEARCH("Excellent",J48)))</formula>
    </cfRule>
  </conditionalFormatting>
  <conditionalFormatting sqref="N54">
    <cfRule type="containsText" dxfId="178" priority="84" operator="containsText" text="Very poor">
      <formula>NOT(ISERROR(SEARCH("Very poor",N54)))</formula>
    </cfRule>
    <cfRule type="containsText" dxfId="177" priority="85" operator="containsText" text="Poor">
      <formula>NOT(ISERROR(SEARCH("Poor",N54)))</formula>
    </cfRule>
    <cfRule type="containsText" dxfId="176" priority="86" operator="containsText" text="Moderate">
      <formula>NOT(ISERROR(SEARCH("Moderate",N54)))</formula>
    </cfRule>
    <cfRule type="containsText" dxfId="175" priority="87" operator="containsText" text="Good">
      <formula>NOT(ISERROR(SEARCH("Good",N54)))</formula>
    </cfRule>
    <cfRule type="containsText" dxfId="174" priority="88" operator="containsText" text="Excellent">
      <formula>NOT(ISERROR(SEARCH("Excellent",N54)))</formula>
    </cfRule>
  </conditionalFormatting>
  <conditionalFormatting sqref="J32">
    <cfRule type="colorScale" priority="153">
      <colorScale>
        <cfvo type="min"/>
        <cfvo type="percentile" val="50"/>
        <cfvo type="max"/>
        <color rgb="FFF8696B"/>
        <color rgb="FFFFEB84"/>
        <color rgb="FF63BE7B"/>
      </colorScale>
    </cfRule>
    <cfRule type="colorScale" priority="154">
      <colorScale>
        <cfvo type="min"/>
        <cfvo type="percentile" val="50"/>
        <cfvo type="max"/>
        <color rgb="FF63BE7B"/>
        <color rgb="FFFFEB84"/>
        <color rgb="FFF8696B"/>
      </colorScale>
    </cfRule>
    <cfRule type="containsText" dxfId="173" priority="155" operator="containsText" text="Goed">
      <formula>NOT(ISERROR(SEARCH("Goed",J32)))</formula>
    </cfRule>
  </conditionalFormatting>
  <conditionalFormatting sqref="J32">
    <cfRule type="containsText" dxfId="172" priority="156" operator="containsText" text="Very poor">
      <formula>NOT(ISERROR(SEARCH("Very poor",J32)))</formula>
    </cfRule>
    <cfRule type="containsText" dxfId="171" priority="157" operator="containsText" text="Poor">
      <formula>NOT(ISERROR(SEARCH("Poor",J32)))</formula>
    </cfRule>
    <cfRule type="containsText" dxfId="170" priority="158" operator="containsText" text="Moderate">
      <formula>NOT(ISERROR(SEARCH("Moderate",J32)))</formula>
    </cfRule>
    <cfRule type="containsText" dxfId="169" priority="159" operator="containsText" text="Good">
      <formula>NOT(ISERROR(SEARCH("Good",J32)))</formula>
    </cfRule>
    <cfRule type="containsText" dxfId="168" priority="160" operator="containsText" text="Excellent">
      <formula>NOT(ISERROR(SEARCH("Excellent",J32)))</formula>
    </cfRule>
  </conditionalFormatting>
  <conditionalFormatting sqref="J34">
    <cfRule type="colorScale" priority="145">
      <colorScale>
        <cfvo type="min"/>
        <cfvo type="percentile" val="50"/>
        <cfvo type="max"/>
        <color rgb="FFF8696B"/>
        <color rgb="FFFFEB84"/>
        <color rgb="FF63BE7B"/>
      </colorScale>
    </cfRule>
    <cfRule type="colorScale" priority="146">
      <colorScale>
        <cfvo type="min"/>
        <cfvo type="percentile" val="50"/>
        <cfvo type="max"/>
        <color rgb="FF63BE7B"/>
        <color rgb="FFFFEB84"/>
        <color rgb="FFF8696B"/>
      </colorScale>
    </cfRule>
    <cfRule type="containsText" dxfId="167" priority="147" operator="containsText" text="Goed">
      <formula>NOT(ISERROR(SEARCH("Goed",J34)))</formula>
    </cfRule>
  </conditionalFormatting>
  <conditionalFormatting sqref="J36">
    <cfRule type="colorScale" priority="137">
      <colorScale>
        <cfvo type="min"/>
        <cfvo type="percentile" val="50"/>
        <cfvo type="max"/>
        <color rgb="FFF8696B"/>
        <color rgb="FFFFEB84"/>
        <color rgb="FF63BE7B"/>
      </colorScale>
    </cfRule>
    <cfRule type="colorScale" priority="138">
      <colorScale>
        <cfvo type="min"/>
        <cfvo type="percentile" val="50"/>
        <cfvo type="max"/>
        <color rgb="FF63BE7B"/>
        <color rgb="FFFFEB84"/>
        <color rgb="FFF8696B"/>
      </colorScale>
    </cfRule>
    <cfRule type="containsText" dxfId="166" priority="139" operator="containsText" text="Goed">
      <formula>NOT(ISERROR(SEARCH("Goed",J36)))</formula>
    </cfRule>
  </conditionalFormatting>
  <conditionalFormatting sqref="J38">
    <cfRule type="colorScale" priority="129">
      <colorScale>
        <cfvo type="min"/>
        <cfvo type="percentile" val="50"/>
        <cfvo type="max"/>
        <color rgb="FFF8696B"/>
        <color rgb="FFFFEB84"/>
        <color rgb="FF63BE7B"/>
      </colorScale>
    </cfRule>
    <cfRule type="colorScale" priority="130">
      <colorScale>
        <cfvo type="min"/>
        <cfvo type="percentile" val="50"/>
        <cfvo type="max"/>
        <color rgb="FF63BE7B"/>
        <color rgb="FFFFEB84"/>
        <color rgb="FFF8696B"/>
      </colorScale>
    </cfRule>
    <cfRule type="containsText" dxfId="165" priority="131" operator="containsText" text="Goed">
      <formula>NOT(ISERROR(SEARCH("Goed",J38)))</formula>
    </cfRule>
  </conditionalFormatting>
  <conditionalFormatting sqref="J40">
    <cfRule type="colorScale" priority="121">
      <colorScale>
        <cfvo type="min"/>
        <cfvo type="percentile" val="50"/>
        <cfvo type="max"/>
        <color rgb="FFF8696B"/>
        <color rgb="FFFFEB84"/>
        <color rgb="FF63BE7B"/>
      </colorScale>
    </cfRule>
    <cfRule type="colorScale" priority="122">
      <colorScale>
        <cfvo type="min"/>
        <cfvo type="percentile" val="50"/>
        <cfvo type="max"/>
        <color rgb="FF63BE7B"/>
        <color rgb="FFFFEB84"/>
        <color rgb="FFF8696B"/>
      </colorScale>
    </cfRule>
    <cfRule type="containsText" dxfId="164" priority="123" operator="containsText" text="Goed">
      <formula>NOT(ISERROR(SEARCH("Goed",J40)))</formula>
    </cfRule>
  </conditionalFormatting>
  <conditionalFormatting sqref="J42">
    <cfRule type="colorScale" priority="113">
      <colorScale>
        <cfvo type="min"/>
        <cfvo type="percentile" val="50"/>
        <cfvo type="max"/>
        <color rgb="FFF8696B"/>
        <color rgb="FFFFEB84"/>
        <color rgb="FF63BE7B"/>
      </colorScale>
    </cfRule>
    <cfRule type="colorScale" priority="114">
      <colorScale>
        <cfvo type="min"/>
        <cfvo type="percentile" val="50"/>
        <cfvo type="max"/>
        <color rgb="FF63BE7B"/>
        <color rgb="FFFFEB84"/>
        <color rgb="FFF8696B"/>
      </colorScale>
    </cfRule>
    <cfRule type="containsText" dxfId="163" priority="115" operator="containsText" text="Goed">
      <formula>NOT(ISERROR(SEARCH("Goed",J42)))</formula>
    </cfRule>
  </conditionalFormatting>
  <conditionalFormatting sqref="J44">
    <cfRule type="colorScale" priority="105">
      <colorScale>
        <cfvo type="min"/>
        <cfvo type="percentile" val="50"/>
        <cfvo type="max"/>
        <color rgb="FFF8696B"/>
        <color rgb="FFFFEB84"/>
        <color rgb="FF63BE7B"/>
      </colorScale>
    </cfRule>
    <cfRule type="colorScale" priority="106">
      <colorScale>
        <cfvo type="min"/>
        <cfvo type="percentile" val="50"/>
        <cfvo type="max"/>
        <color rgb="FF63BE7B"/>
        <color rgb="FFFFEB84"/>
        <color rgb="FFF8696B"/>
      </colorScale>
    </cfRule>
    <cfRule type="containsText" dxfId="162" priority="107" operator="containsText" text="Goed">
      <formula>NOT(ISERROR(SEARCH("Goed",J44)))</formula>
    </cfRule>
  </conditionalFormatting>
  <conditionalFormatting sqref="J46">
    <cfRule type="colorScale" priority="97">
      <colorScale>
        <cfvo type="min"/>
        <cfvo type="percentile" val="50"/>
        <cfvo type="max"/>
        <color rgb="FFF8696B"/>
        <color rgb="FFFFEB84"/>
        <color rgb="FF63BE7B"/>
      </colorScale>
    </cfRule>
    <cfRule type="colorScale" priority="98">
      <colorScale>
        <cfvo type="min"/>
        <cfvo type="percentile" val="50"/>
        <cfvo type="max"/>
        <color rgb="FF63BE7B"/>
        <color rgb="FFFFEB84"/>
        <color rgb="FFF8696B"/>
      </colorScale>
    </cfRule>
    <cfRule type="containsText" dxfId="161" priority="99" operator="containsText" text="Goed">
      <formula>NOT(ISERROR(SEARCH("Goed",J46)))</formula>
    </cfRule>
  </conditionalFormatting>
  <conditionalFormatting sqref="J48">
    <cfRule type="colorScale" priority="89">
      <colorScale>
        <cfvo type="min"/>
        <cfvo type="percentile" val="50"/>
        <cfvo type="max"/>
        <color rgb="FFF8696B"/>
        <color rgb="FFFFEB84"/>
        <color rgb="FF63BE7B"/>
      </colorScale>
    </cfRule>
    <cfRule type="colorScale" priority="90">
      <colorScale>
        <cfvo type="min"/>
        <cfvo type="percentile" val="50"/>
        <cfvo type="max"/>
        <color rgb="FF63BE7B"/>
        <color rgb="FFFFEB84"/>
        <color rgb="FFF8696B"/>
      </colorScale>
    </cfRule>
    <cfRule type="containsText" dxfId="160" priority="91" operator="containsText" text="Goed">
      <formula>NOT(ISERROR(SEARCH("Goed",J48)))</formula>
    </cfRule>
  </conditionalFormatting>
  <conditionalFormatting sqref="N54">
    <cfRule type="colorScale" priority="81">
      <colorScale>
        <cfvo type="min"/>
        <cfvo type="percentile" val="50"/>
        <cfvo type="max"/>
        <color rgb="FFF8696B"/>
        <color rgb="FFFFEB84"/>
        <color rgb="FF63BE7B"/>
      </colorScale>
    </cfRule>
    <cfRule type="colorScale" priority="82">
      <colorScale>
        <cfvo type="min"/>
        <cfvo type="percentile" val="50"/>
        <cfvo type="max"/>
        <color rgb="FF63BE7B"/>
        <color rgb="FFFFEB84"/>
        <color rgb="FFF8696B"/>
      </colorScale>
    </cfRule>
    <cfRule type="containsText" dxfId="159" priority="83" operator="containsText" text="Goed">
      <formula>NOT(ISERROR(SEARCH("Goed",N54)))</formula>
    </cfRule>
  </conditionalFormatting>
  <conditionalFormatting sqref="J56">
    <cfRule type="colorScale" priority="73">
      <colorScale>
        <cfvo type="min"/>
        <cfvo type="percentile" val="50"/>
        <cfvo type="max"/>
        <color rgb="FFF8696B"/>
        <color rgb="FFFFEB84"/>
        <color rgb="FF63BE7B"/>
      </colorScale>
    </cfRule>
    <cfRule type="colorScale" priority="74">
      <colorScale>
        <cfvo type="min"/>
        <cfvo type="percentile" val="50"/>
        <cfvo type="max"/>
        <color rgb="FF63BE7B"/>
        <color rgb="FFFFEB84"/>
        <color rgb="FFF8696B"/>
      </colorScale>
    </cfRule>
    <cfRule type="containsText" dxfId="158" priority="75" operator="containsText" text="Goed">
      <formula>NOT(ISERROR(SEARCH("Goed",J56)))</formula>
    </cfRule>
  </conditionalFormatting>
  <conditionalFormatting sqref="J56">
    <cfRule type="containsText" dxfId="157" priority="76" operator="containsText" text="Very poor">
      <formula>NOT(ISERROR(SEARCH("Very poor",J56)))</formula>
    </cfRule>
    <cfRule type="containsText" dxfId="156" priority="77" operator="containsText" text="Poor">
      <formula>NOT(ISERROR(SEARCH("Poor",J56)))</formula>
    </cfRule>
    <cfRule type="containsText" dxfId="155" priority="78" operator="containsText" text="Moderate">
      <formula>NOT(ISERROR(SEARCH("Moderate",J56)))</formula>
    </cfRule>
    <cfRule type="containsText" dxfId="154" priority="79" operator="containsText" text="Good">
      <formula>NOT(ISERROR(SEARCH("Good",J56)))</formula>
    </cfRule>
    <cfRule type="containsText" dxfId="153" priority="80" operator="containsText" text="Excellent">
      <formula>NOT(ISERROR(SEARCH("Excellent",J56)))</formula>
    </cfRule>
  </conditionalFormatting>
  <conditionalFormatting sqref="J58">
    <cfRule type="colorScale" priority="65">
      <colorScale>
        <cfvo type="min"/>
        <cfvo type="percentile" val="50"/>
        <cfvo type="max"/>
        <color rgb="FFF8696B"/>
        <color rgb="FFFFEB84"/>
        <color rgb="FF63BE7B"/>
      </colorScale>
    </cfRule>
    <cfRule type="colorScale" priority="66">
      <colorScale>
        <cfvo type="min"/>
        <cfvo type="percentile" val="50"/>
        <cfvo type="max"/>
        <color rgb="FF63BE7B"/>
        <color rgb="FFFFEB84"/>
        <color rgb="FFF8696B"/>
      </colorScale>
    </cfRule>
    <cfRule type="containsText" dxfId="152" priority="67" operator="containsText" text="Goed">
      <formula>NOT(ISERROR(SEARCH("Goed",J58)))</formula>
    </cfRule>
  </conditionalFormatting>
  <conditionalFormatting sqref="J58">
    <cfRule type="containsText" dxfId="151" priority="68" operator="containsText" text="Very poor">
      <formula>NOT(ISERROR(SEARCH("Very poor",J58)))</formula>
    </cfRule>
    <cfRule type="containsText" dxfId="150" priority="69" operator="containsText" text="Poor">
      <formula>NOT(ISERROR(SEARCH("Poor",J58)))</formula>
    </cfRule>
    <cfRule type="containsText" dxfId="149" priority="70" operator="containsText" text="Moderate">
      <formula>NOT(ISERROR(SEARCH("Moderate",J58)))</formula>
    </cfRule>
    <cfRule type="containsText" dxfId="148" priority="71" operator="containsText" text="Good">
      <formula>NOT(ISERROR(SEARCH("Good",J58)))</formula>
    </cfRule>
    <cfRule type="containsText" dxfId="147" priority="72" operator="containsText" text="Excellent">
      <formula>NOT(ISERROR(SEARCH("Excellent",J58)))</formula>
    </cfRule>
  </conditionalFormatting>
  <conditionalFormatting sqref="J62">
    <cfRule type="containsText" dxfId="146" priority="52" operator="containsText" text="Very poor">
      <formula>NOT(ISERROR(SEARCH("Very poor",J62)))</formula>
    </cfRule>
    <cfRule type="containsText" dxfId="145" priority="53" operator="containsText" text="Poor">
      <formula>NOT(ISERROR(SEARCH("Poor",J62)))</formula>
    </cfRule>
    <cfRule type="containsText" dxfId="144" priority="54" operator="containsText" text="Moderate">
      <formula>NOT(ISERROR(SEARCH("Moderate",J62)))</formula>
    </cfRule>
    <cfRule type="containsText" dxfId="143" priority="55" operator="containsText" text="Good">
      <formula>NOT(ISERROR(SEARCH("Good",J62)))</formula>
    </cfRule>
    <cfRule type="containsText" dxfId="142" priority="56" operator="containsText" text="Excellent">
      <formula>NOT(ISERROR(SEARCH("Excellent",J62)))</formula>
    </cfRule>
  </conditionalFormatting>
  <conditionalFormatting sqref="J62">
    <cfRule type="colorScale" priority="49">
      <colorScale>
        <cfvo type="min"/>
        <cfvo type="percentile" val="50"/>
        <cfvo type="max"/>
        <color rgb="FFF8696B"/>
        <color rgb="FFFFEB84"/>
        <color rgb="FF63BE7B"/>
      </colorScale>
    </cfRule>
    <cfRule type="colorScale" priority="50">
      <colorScale>
        <cfvo type="min"/>
        <cfvo type="percentile" val="50"/>
        <cfvo type="max"/>
        <color rgb="FF63BE7B"/>
        <color rgb="FFFFEB84"/>
        <color rgb="FFF8696B"/>
      </colorScale>
    </cfRule>
    <cfRule type="containsText" dxfId="141" priority="51" operator="containsText" text="Goed">
      <formula>NOT(ISERROR(SEARCH("Goed",J62)))</formula>
    </cfRule>
  </conditionalFormatting>
  <conditionalFormatting sqref="J64">
    <cfRule type="colorScale" priority="41">
      <colorScale>
        <cfvo type="min"/>
        <cfvo type="percentile" val="50"/>
        <cfvo type="max"/>
        <color rgb="FFF8696B"/>
        <color rgb="FFFFEB84"/>
        <color rgb="FF63BE7B"/>
      </colorScale>
    </cfRule>
    <cfRule type="colorScale" priority="42">
      <colorScale>
        <cfvo type="min"/>
        <cfvo type="percentile" val="50"/>
        <cfvo type="max"/>
        <color rgb="FF63BE7B"/>
        <color rgb="FFFFEB84"/>
        <color rgb="FFF8696B"/>
      </colorScale>
    </cfRule>
    <cfRule type="containsText" dxfId="140" priority="43" operator="containsText" text="Goed">
      <formula>NOT(ISERROR(SEARCH("Goed",J64)))</formula>
    </cfRule>
  </conditionalFormatting>
  <conditionalFormatting sqref="J64">
    <cfRule type="containsText" dxfId="139" priority="44" operator="containsText" text="Very poor">
      <formula>NOT(ISERROR(SEARCH("Very poor",J64)))</formula>
    </cfRule>
    <cfRule type="containsText" dxfId="138" priority="45" operator="containsText" text="Poor">
      <formula>NOT(ISERROR(SEARCH("Poor",J64)))</formula>
    </cfRule>
    <cfRule type="containsText" dxfId="137" priority="46" operator="containsText" text="Moderate">
      <formula>NOT(ISERROR(SEARCH("Moderate",J64)))</formula>
    </cfRule>
    <cfRule type="containsText" dxfId="136" priority="47" operator="containsText" text="Good">
      <formula>NOT(ISERROR(SEARCH("Good",J64)))</formula>
    </cfRule>
    <cfRule type="containsText" dxfId="135" priority="48" operator="containsText" text="Excellent">
      <formula>NOT(ISERROR(SEARCH("Excellent",J64)))</formula>
    </cfRule>
  </conditionalFormatting>
  <conditionalFormatting sqref="J66">
    <cfRule type="colorScale" priority="33">
      <colorScale>
        <cfvo type="min"/>
        <cfvo type="percentile" val="50"/>
        <cfvo type="max"/>
        <color rgb="FFF8696B"/>
        <color rgb="FFFFEB84"/>
        <color rgb="FF63BE7B"/>
      </colorScale>
    </cfRule>
    <cfRule type="colorScale" priority="34">
      <colorScale>
        <cfvo type="min"/>
        <cfvo type="percentile" val="50"/>
        <cfvo type="max"/>
        <color rgb="FF63BE7B"/>
        <color rgb="FFFFEB84"/>
        <color rgb="FFF8696B"/>
      </colorScale>
    </cfRule>
    <cfRule type="containsText" dxfId="134" priority="35" operator="containsText" text="Goed">
      <formula>NOT(ISERROR(SEARCH("Goed",J66)))</formula>
    </cfRule>
  </conditionalFormatting>
  <conditionalFormatting sqref="J66">
    <cfRule type="containsText" dxfId="133" priority="36" operator="containsText" text="Very poor">
      <formula>NOT(ISERROR(SEARCH("Very poor",J66)))</formula>
    </cfRule>
    <cfRule type="containsText" dxfId="132" priority="37" operator="containsText" text="Poor">
      <formula>NOT(ISERROR(SEARCH("Poor",J66)))</formula>
    </cfRule>
    <cfRule type="containsText" dxfId="131" priority="38" operator="containsText" text="Moderate">
      <formula>NOT(ISERROR(SEARCH("Moderate",J66)))</formula>
    </cfRule>
    <cfRule type="containsText" dxfId="130" priority="39" operator="containsText" text="Good">
      <formula>NOT(ISERROR(SEARCH("Good",J66)))</formula>
    </cfRule>
    <cfRule type="containsText" dxfId="129" priority="40" operator="containsText" text="Excellent">
      <formula>NOT(ISERROR(SEARCH("Excellent",J66)))</formula>
    </cfRule>
  </conditionalFormatting>
  <conditionalFormatting sqref="J68">
    <cfRule type="colorScale" priority="25">
      <colorScale>
        <cfvo type="min"/>
        <cfvo type="percentile" val="50"/>
        <cfvo type="max"/>
        <color rgb="FFF8696B"/>
        <color rgb="FFFFEB84"/>
        <color rgb="FF63BE7B"/>
      </colorScale>
    </cfRule>
    <cfRule type="colorScale" priority="26">
      <colorScale>
        <cfvo type="min"/>
        <cfvo type="percentile" val="50"/>
        <cfvo type="max"/>
        <color rgb="FF63BE7B"/>
        <color rgb="FFFFEB84"/>
        <color rgb="FFF8696B"/>
      </colorScale>
    </cfRule>
    <cfRule type="containsText" dxfId="128" priority="27" operator="containsText" text="Goed">
      <formula>NOT(ISERROR(SEARCH("Goed",J68)))</formula>
    </cfRule>
  </conditionalFormatting>
  <conditionalFormatting sqref="J68">
    <cfRule type="containsText" dxfId="127" priority="28" operator="containsText" text="Very poor">
      <formula>NOT(ISERROR(SEARCH("Very poor",J68)))</formula>
    </cfRule>
    <cfRule type="containsText" dxfId="126" priority="29" operator="containsText" text="Poor">
      <formula>NOT(ISERROR(SEARCH("Poor",J68)))</formula>
    </cfRule>
    <cfRule type="containsText" dxfId="125" priority="30" operator="containsText" text="Moderate">
      <formula>NOT(ISERROR(SEARCH("Moderate",J68)))</formula>
    </cfRule>
    <cfRule type="containsText" dxfId="124" priority="31" operator="containsText" text="Good">
      <formula>NOT(ISERROR(SEARCH("Good",J68)))</formula>
    </cfRule>
    <cfRule type="containsText" dxfId="123" priority="32" operator="containsText" text="Excellent">
      <formula>NOT(ISERROR(SEARCH("Excellent",J68)))</formula>
    </cfRule>
  </conditionalFormatting>
  <conditionalFormatting sqref="J70">
    <cfRule type="colorScale" priority="17">
      <colorScale>
        <cfvo type="min"/>
        <cfvo type="percentile" val="50"/>
        <cfvo type="max"/>
        <color rgb="FFF8696B"/>
        <color rgb="FFFFEB84"/>
        <color rgb="FF63BE7B"/>
      </colorScale>
    </cfRule>
    <cfRule type="colorScale" priority="18">
      <colorScale>
        <cfvo type="min"/>
        <cfvo type="percentile" val="50"/>
        <cfvo type="max"/>
        <color rgb="FF63BE7B"/>
        <color rgb="FFFFEB84"/>
        <color rgb="FFF8696B"/>
      </colorScale>
    </cfRule>
    <cfRule type="containsText" dxfId="122" priority="19" operator="containsText" text="Goed">
      <formula>NOT(ISERROR(SEARCH("Goed",J70)))</formula>
    </cfRule>
  </conditionalFormatting>
  <conditionalFormatting sqref="J70">
    <cfRule type="containsText" dxfId="121" priority="20" operator="containsText" text="Very poor">
      <formula>NOT(ISERROR(SEARCH("Very poor",J70)))</formula>
    </cfRule>
    <cfRule type="containsText" dxfId="120" priority="21" operator="containsText" text="Poor">
      <formula>NOT(ISERROR(SEARCH("Poor",J70)))</formula>
    </cfRule>
    <cfRule type="containsText" dxfId="119" priority="22" operator="containsText" text="Moderate">
      <formula>NOT(ISERROR(SEARCH("Moderate",J70)))</formula>
    </cfRule>
    <cfRule type="containsText" dxfId="118" priority="23" operator="containsText" text="Good">
      <formula>NOT(ISERROR(SEARCH("Good",J70)))</formula>
    </cfRule>
    <cfRule type="containsText" dxfId="117" priority="24" operator="containsText" text="Excellent">
      <formula>NOT(ISERROR(SEARCH("Excellent",J70)))</formula>
    </cfRule>
  </conditionalFormatting>
  <conditionalFormatting sqref="J72">
    <cfRule type="colorScale" priority="9">
      <colorScale>
        <cfvo type="min"/>
        <cfvo type="percentile" val="50"/>
        <cfvo type="max"/>
        <color rgb="FFF8696B"/>
        <color rgb="FFFFEB84"/>
        <color rgb="FF63BE7B"/>
      </colorScale>
    </cfRule>
    <cfRule type="colorScale" priority="10">
      <colorScale>
        <cfvo type="min"/>
        <cfvo type="percentile" val="50"/>
        <cfvo type="max"/>
        <color rgb="FF63BE7B"/>
        <color rgb="FFFFEB84"/>
        <color rgb="FFF8696B"/>
      </colorScale>
    </cfRule>
    <cfRule type="containsText" dxfId="116" priority="11" operator="containsText" text="Goed">
      <formula>NOT(ISERROR(SEARCH("Goed",J72)))</formula>
    </cfRule>
  </conditionalFormatting>
  <conditionalFormatting sqref="J72">
    <cfRule type="containsText" dxfId="115" priority="12" operator="containsText" text="Very poor">
      <formula>NOT(ISERROR(SEARCH("Very poor",J72)))</formula>
    </cfRule>
    <cfRule type="containsText" dxfId="114" priority="13" operator="containsText" text="Poor">
      <formula>NOT(ISERROR(SEARCH("Poor",J72)))</formula>
    </cfRule>
    <cfRule type="containsText" dxfId="113" priority="14" operator="containsText" text="Moderate">
      <formula>NOT(ISERROR(SEARCH("Moderate",J72)))</formula>
    </cfRule>
    <cfRule type="containsText" dxfId="112" priority="15" operator="containsText" text="Good">
      <formula>NOT(ISERROR(SEARCH("Good",J72)))</formula>
    </cfRule>
    <cfRule type="containsText" dxfId="111" priority="16" operator="containsText" text="Excellent">
      <formula>NOT(ISERROR(SEARCH("Excellent",J72)))</formula>
    </cfRule>
  </conditionalFormatting>
  <conditionalFormatting sqref="J60">
    <cfRule type="colorScale" priority="1">
      <colorScale>
        <cfvo type="min"/>
        <cfvo type="percentile" val="50"/>
        <cfvo type="max"/>
        <color rgb="FFF8696B"/>
        <color rgb="FFFFEB84"/>
        <color rgb="FF63BE7B"/>
      </colorScale>
    </cfRule>
    <cfRule type="colorScale" priority="2">
      <colorScale>
        <cfvo type="min"/>
        <cfvo type="percentile" val="50"/>
        <cfvo type="max"/>
        <color rgb="FF63BE7B"/>
        <color rgb="FFFFEB84"/>
        <color rgb="FFF8696B"/>
      </colorScale>
    </cfRule>
    <cfRule type="containsText" dxfId="110" priority="3" operator="containsText" text="Goed">
      <formula>NOT(ISERROR(SEARCH("Goed",J60)))</formula>
    </cfRule>
  </conditionalFormatting>
  <conditionalFormatting sqref="J60">
    <cfRule type="containsText" dxfId="109" priority="4" operator="containsText" text="Very poor">
      <formula>NOT(ISERROR(SEARCH("Very poor",J60)))</formula>
    </cfRule>
    <cfRule type="containsText" dxfId="108" priority="5" operator="containsText" text="Poor">
      <formula>NOT(ISERROR(SEARCH("Poor",J60)))</formula>
    </cfRule>
    <cfRule type="containsText" dxfId="107" priority="6" operator="containsText" text="Moderate">
      <formula>NOT(ISERROR(SEARCH("Moderate",J60)))</formula>
    </cfRule>
    <cfRule type="containsText" dxfId="106" priority="7" operator="containsText" text="Good">
      <formula>NOT(ISERROR(SEARCH("Good",J60)))</formula>
    </cfRule>
    <cfRule type="containsText" dxfId="105" priority="8" operator="containsText" text="Excellent">
      <formula>NOT(ISERROR(SEARCH("Excellent",J60)))</formula>
    </cfRule>
  </conditionalFormatting>
  <dataValidations count="2">
    <dataValidation type="textLength" operator="lessThanOrEqual" allowBlank="1" showInputMessage="1" showErrorMessage="1" sqref="F25" xr:uid="{221D2590-009E-43BE-811C-3A1DB633839C}">
      <formula1>72</formula1>
    </dataValidation>
    <dataValidation type="textLength" operator="lessThanOrEqual" allowBlank="1" showInputMessage="1" showErrorMessage="1" sqref="K30 K54" xr:uid="{B9030548-E99E-4268-A229-C5BAB329674A}">
      <formula1>290</formula1>
    </dataValidation>
  </dataValidations>
  <pageMargins left="0.7" right="0.7" top="0.75" bottom="0.75" header="0.3" footer="0.3"/>
  <pageSetup paperSize="8"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5CB0A-BC07-4476-8DC7-C9A3A41DF351}">
  <sheetPr>
    <tabColor rgb="FF002060"/>
  </sheetPr>
  <dimension ref="A1:O140"/>
  <sheetViews>
    <sheetView zoomScaleNormal="100" workbookViewId="0">
      <selection activeCell="C17" sqref="C17:N17"/>
    </sheetView>
  </sheetViews>
  <sheetFormatPr baseColWidth="10" defaultColWidth="9.1640625" defaultRowHeight="15" x14ac:dyDescent="0.2"/>
  <cols>
    <col min="1" max="1" width="1.5" style="3" customWidth="1"/>
    <col min="2" max="3" width="3.5" style="3" customWidth="1"/>
    <col min="4" max="4" width="27.5" style="3" customWidth="1"/>
    <col min="5" max="5" width="1.5" style="13" customWidth="1"/>
    <col min="6" max="6" width="18.5" style="3" customWidth="1"/>
    <col min="7" max="7" width="1.5" style="3" customWidth="1"/>
    <col min="8" max="8" width="18.5" style="3" customWidth="1"/>
    <col min="9" max="9" width="1.5" style="3" customWidth="1"/>
    <col min="10" max="10" width="18.5" style="3" customWidth="1"/>
    <col min="11" max="11" width="1.5" style="3" customWidth="1"/>
    <col min="12" max="12" width="10.5" style="3" customWidth="1"/>
    <col min="13" max="13" width="1.5" style="3" customWidth="1"/>
    <col min="14" max="14" width="18.5" style="3" customWidth="1"/>
    <col min="15" max="15" width="1.5" style="3" customWidth="1"/>
    <col min="16" max="16384" width="9.1640625" style="3"/>
  </cols>
  <sheetData>
    <row r="1" spans="1:15" ht="9" customHeight="1" x14ac:dyDescent="0.2">
      <c r="A1" s="119"/>
      <c r="B1" s="119"/>
      <c r="C1" s="119"/>
      <c r="D1" s="120"/>
      <c r="E1" s="121"/>
      <c r="F1" s="119"/>
      <c r="G1" s="119"/>
      <c r="H1" s="119"/>
      <c r="I1" s="119"/>
      <c r="J1" s="119"/>
      <c r="K1" s="119"/>
      <c r="L1" s="119"/>
      <c r="M1" s="119"/>
      <c r="N1" s="119"/>
      <c r="O1" s="119"/>
    </row>
    <row r="2" spans="1:15" s="172" customFormat="1" ht="33" customHeight="1" x14ac:dyDescent="0.2">
      <c r="A2" s="171"/>
      <c r="B2" s="262" t="s">
        <v>524</v>
      </c>
      <c r="C2" s="263"/>
      <c r="D2" s="263"/>
      <c r="E2" s="263"/>
      <c r="F2" s="263"/>
      <c r="G2" s="263"/>
      <c r="H2" s="263"/>
      <c r="I2" s="263"/>
      <c r="J2" s="263"/>
      <c r="K2" s="263"/>
      <c r="L2" s="263"/>
      <c r="M2" s="263"/>
      <c r="N2" s="264"/>
      <c r="O2" s="171"/>
    </row>
    <row r="3" spans="1:15" s="1" customFormat="1" ht="9" customHeight="1" x14ac:dyDescent="0.2">
      <c r="A3" s="2"/>
      <c r="B3" s="2"/>
      <c r="C3" s="2"/>
      <c r="D3" s="173"/>
      <c r="E3" s="145"/>
      <c r="F3" s="173"/>
      <c r="G3" s="173"/>
      <c r="H3" s="173"/>
      <c r="I3" s="173"/>
      <c r="J3" s="173"/>
      <c r="K3" s="173"/>
      <c r="L3" s="173"/>
      <c r="M3" s="173"/>
      <c r="N3" s="173"/>
      <c r="O3" s="2"/>
    </row>
    <row r="4" spans="1:15" s="1" customFormat="1" ht="26.25" customHeight="1" x14ac:dyDescent="0.2">
      <c r="A4" s="2"/>
      <c r="B4" s="2"/>
      <c r="C4" s="282" t="s">
        <v>525</v>
      </c>
      <c r="D4" s="282"/>
      <c r="E4" s="282"/>
      <c r="F4" s="282"/>
      <c r="G4" s="282"/>
      <c r="H4" s="282"/>
      <c r="I4" s="282"/>
      <c r="J4" s="282"/>
      <c r="K4" s="282"/>
      <c r="L4" s="282"/>
      <c r="M4" s="282"/>
      <c r="N4" s="282"/>
      <c r="O4" s="2"/>
    </row>
    <row r="5" spans="1:15" s="1" customFormat="1" ht="9" customHeight="1" x14ac:dyDescent="0.2">
      <c r="A5" s="2"/>
      <c r="B5" s="2"/>
      <c r="C5" s="2"/>
      <c r="D5" s="174"/>
      <c r="E5" s="174"/>
      <c r="F5" s="174"/>
      <c r="G5" s="174"/>
      <c r="H5" s="174"/>
      <c r="I5" s="173"/>
      <c r="J5" s="173"/>
      <c r="K5" s="173"/>
      <c r="L5" s="117"/>
      <c r="M5" s="216"/>
      <c r="N5" s="173"/>
      <c r="O5" s="2"/>
    </row>
    <row r="6" spans="1:15" s="1" customFormat="1" ht="3" customHeight="1" x14ac:dyDescent="0.2">
      <c r="A6" s="2"/>
      <c r="B6" s="178"/>
      <c r="C6" s="178"/>
      <c r="D6" s="179"/>
      <c r="E6" s="179"/>
      <c r="F6" s="179"/>
      <c r="G6" s="179"/>
      <c r="H6" s="179"/>
      <c r="I6" s="180"/>
      <c r="J6" s="180"/>
      <c r="K6" s="180"/>
      <c r="L6" s="181"/>
      <c r="M6" s="182"/>
      <c r="N6" s="180"/>
      <c r="O6" s="2"/>
    </row>
    <row r="7" spans="1:15" s="1" customFormat="1" ht="9" customHeight="1" x14ac:dyDescent="0.2">
      <c r="A7" s="2"/>
      <c r="B7" s="2"/>
      <c r="C7" s="2"/>
      <c r="D7" s="174"/>
      <c r="E7" s="174"/>
      <c r="F7" s="174"/>
      <c r="G7" s="174"/>
      <c r="H7" s="174"/>
      <c r="I7" s="173"/>
      <c r="J7" s="173"/>
      <c r="K7" s="173"/>
      <c r="L7" s="117"/>
      <c r="M7" s="216"/>
      <c r="N7" s="173"/>
      <c r="O7" s="2"/>
    </row>
    <row r="8" spans="1:15" s="1" customFormat="1" ht="15" customHeight="1" x14ac:dyDescent="0.2">
      <c r="A8" s="2"/>
      <c r="B8" s="242" t="s">
        <v>526</v>
      </c>
      <c r="C8" s="243"/>
      <c r="D8" s="243"/>
      <c r="E8" s="243"/>
      <c r="F8" s="243"/>
      <c r="G8" s="243"/>
      <c r="H8" s="243"/>
      <c r="I8" s="243"/>
      <c r="J8" s="244"/>
      <c r="K8" s="173"/>
      <c r="L8" s="117"/>
      <c r="M8" s="216"/>
      <c r="N8" s="195"/>
      <c r="O8" s="2"/>
    </row>
    <row r="9" spans="1:15" s="130" customFormat="1" ht="3" customHeight="1" x14ac:dyDescent="0.15">
      <c r="A9" s="127"/>
      <c r="B9" s="127"/>
      <c r="C9" s="127"/>
      <c r="D9" s="158"/>
      <c r="E9" s="158"/>
      <c r="F9" s="158"/>
      <c r="G9" s="158"/>
      <c r="H9" s="158"/>
      <c r="I9" s="195"/>
      <c r="J9" s="195"/>
      <c r="K9" s="195"/>
      <c r="L9" s="117"/>
      <c r="M9" s="216"/>
      <c r="N9" s="195"/>
      <c r="O9" s="127"/>
    </row>
    <row r="10" spans="1:15" s="162" customFormat="1" ht="25.75" customHeight="1" x14ac:dyDescent="0.15">
      <c r="A10" s="167"/>
      <c r="B10" s="215"/>
      <c r="C10" s="260" t="s">
        <v>451</v>
      </c>
      <c r="D10" s="260"/>
      <c r="E10" s="260"/>
      <c r="F10" s="260"/>
      <c r="G10" s="260"/>
      <c r="H10" s="260"/>
      <c r="I10" s="260"/>
      <c r="J10" s="260"/>
      <c r="K10" s="260"/>
      <c r="L10" s="260"/>
      <c r="M10" s="260"/>
      <c r="N10" s="260"/>
      <c r="O10" s="167"/>
    </row>
    <row r="11" spans="1:15" s="130" customFormat="1" ht="3" customHeight="1" x14ac:dyDescent="0.15">
      <c r="A11" s="127"/>
      <c r="B11" s="127"/>
      <c r="C11" s="127"/>
      <c r="D11" s="158"/>
      <c r="E11" s="158"/>
      <c r="F11" s="158"/>
      <c r="G11" s="158"/>
      <c r="H11" s="158"/>
      <c r="I11" s="195"/>
      <c r="J11" s="195"/>
      <c r="K11" s="195"/>
      <c r="L11" s="117"/>
      <c r="M11" s="216"/>
      <c r="N11" s="195"/>
      <c r="O11" s="127"/>
    </row>
    <row r="12" spans="1:15" s="130" customFormat="1" ht="13" customHeight="1" x14ac:dyDescent="0.15">
      <c r="A12" s="127"/>
      <c r="B12" s="168"/>
      <c r="C12" s="165" t="s">
        <v>450</v>
      </c>
      <c r="D12" s="158"/>
      <c r="E12" s="158"/>
      <c r="F12" s="158"/>
      <c r="G12" s="158"/>
      <c r="H12" s="158"/>
      <c r="I12" s="195"/>
      <c r="J12" s="195"/>
      <c r="K12" s="195"/>
      <c r="L12" s="117"/>
      <c r="M12" s="216"/>
      <c r="N12" s="195"/>
      <c r="O12" s="127"/>
    </row>
    <row r="13" spans="1:15" s="130" customFormat="1" ht="13" customHeight="1" x14ac:dyDescent="0.15">
      <c r="A13" s="127"/>
      <c r="B13" s="127"/>
      <c r="C13" s="223" t="s">
        <v>547</v>
      </c>
      <c r="D13" s="281" t="s">
        <v>531</v>
      </c>
      <c r="E13" s="281"/>
      <c r="F13" s="281"/>
      <c r="G13" s="281"/>
      <c r="H13" s="281"/>
      <c r="I13" s="281"/>
      <c r="J13" s="281"/>
      <c r="K13" s="281"/>
      <c r="L13" s="281"/>
      <c r="M13" s="281"/>
      <c r="N13" s="281"/>
      <c r="O13" s="127"/>
    </row>
    <row r="14" spans="1:15" s="130" customFormat="1" ht="13" customHeight="1" x14ac:dyDescent="0.15">
      <c r="A14" s="127"/>
      <c r="B14" s="127"/>
      <c r="C14" s="223" t="s">
        <v>547</v>
      </c>
      <c r="D14" s="281" t="s">
        <v>548</v>
      </c>
      <c r="E14" s="281"/>
      <c r="F14" s="281"/>
      <c r="G14" s="281"/>
      <c r="H14" s="281"/>
      <c r="I14" s="281"/>
      <c r="J14" s="281"/>
      <c r="K14" s="281"/>
      <c r="L14" s="281"/>
      <c r="M14" s="281"/>
      <c r="N14" s="281"/>
      <c r="O14" s="127"/>
    </row>
    <row r="15" spans="1:15" s="130" customFormat="1" ht="9" customHeight="1" x14ac:dyDescent="0.15">
      <c r="A15" s="127"/>
      <c r="B15" s="127"/>
      <c r="C15" s="166"/>
      <c r="D15" s="158"/>
      <c r="E15" s="158"/>
      <c r="F15" s="158"/>
      <c r="G15" s="158"/>
      <c r="H15" s="158"/>
      <c r="I15" s="195"/>
      <c r="J15" s="195"/>
      <c r="K15" s="195"/>
      <c r="L15" s="117"/>
      <c r="M15" s="216"/>
      <c r="N15" s="195"/>
      <c r="O15" s="127"/>
    </row>
    <row r="16" spans="1:15" s="130" customFormat="1" ht="9" customHeight="1" thickBot="1" x14ac:dyDescent="0.2">
      <c r="A16" s="127"/>
      <c r="B16" s="127"/>
      <c r="C16" s="221" t="s">
        <v>528</v>
      </c>
      <c r="D16" s="158"/>
      <c r="E16" s="158"/>
      <c r="F16" s="158"/>
      <c r="G16" s="158"/>
      <c r="H16" s="158"/>
      <c r="I16" s="195"/>
      <c r="J16" s="195"/>
      <c r="K16" s="195"/>
      <c r="L16" s="117"/>
      <c r="M16" s="216"/>
      <c r="N16" s="195"/>
      <c r="O16" s="127"/>
    </row>
    <row r="17" spans="1:15" s="126" customFormat="1" ht="104.25" customHeight="1" thickBot="1" x14ac:dyDescent="0.25">
      <c r="A17" s="125"/>
      <c r="B17" s="216"/>
      <c r="C17" s="257" t="s">
        <v>12</v>
      </c>
      <c r="D17" s="258"/>
      <c r="E17" s="258"/>
      <c r="F17" s="258"/>
      <c r="G17" s="258"/>
      <c r="H17" s="258"/>
      <c r="I17" s="258"/>
      <c r="J17" s="258"/>
      <c r="K17" s="258"/>
      <c r="L17" s="258"/>
      <c r="M17" s="258"/>
      <c r="N17" s="259"/>
      <c r="O17" s="14"/>
    </row>
    <row r="18" spans="1:15" s="1" customFormat="1" ht="9" customHeight="1" x14ac:dyDescent="0.2">
      <c r="A18" s="2"/>
      <c r="B18" s="2"/>
      <c r="C18" s="2"/>
      <c r="D18" s="174"/>
      <c r="E18" s="174"/>
      <c r="F18" s="174"/>
      <c r="G18" s="174"/>
      <c r="H18" s="174"/>
      <c r="I18" s="173"/>
      <c r="J18" s="173"/>
      <c r="K18" s="173"/>
      <c r="L18" s="117"/>
      <c r="M18" s="216"/>
      <c r="N18" s="173"/>
      <c r="O18" s="2"/>
    </row>
    <row r="19" spans="1:15" s="1" customFormat="1" ht="3" customHeight="1" x14ac:dyDescent="0.2">
      <c r="A19" s="2"/>
      <c r="B19" s="178"/>
      <c r="C19" s="178"/>
      <c r="D19" s="179"/>
      <c r="E19" s="179"/>
      <c r="F19" s="179"/>
      <c r="G19" s="179"/>
      <c r="H19" s="179"/>
      <c r="I19" s="180"/>
      <c r="J19" s="180"/>
      <c r="K19" s="180"/>
      <c r="L19" s="181"/>
      <c r="M19" s="182"/>
      <c r="N19" s="180"/>
      <c r="O19" s="2"/>
    </row>
    <row r="20" spans="1:15" s="1" customFormat="1" ht="9" customHeight="1" x14ac:dyDescent="0.2">
      <c r="A20" s="2"/>
      <c r="B20" s="2"/>
      <c r="C20" s="2"/>
      <c r="D20" s="174"/>
      <c r="E20" s="174"/>
      <c r="F20" s="174"/>
      <c r="G20" s="174"/>
      <c r="H20" s="174"/>
      <c r="I20" s="173"/>
      <c r="J20" s="173"/>
      <c r="K20" s="173"/>
      <c r="L20" s="117"/>
      <c r="M20" s="216"/>
      <c r="N20" s="173"/>
      <c r="O20" s="2"/>
    </row>
    <row r="21" spans="1:15" s="1" customFormat="1" ht="15" customHeight="1" x14ac:dyDescent="0.2">
      <c r="A21" s="2"/>
      <c r="B21" s="242" t="s">
        <v>527</v>
      </c>
      <c r="C21" s="243"/>
      <c r="D21" s="243"/>
      <c r="E21" s="243"/>
      <c r="F21" s="243"/>
      <c r="G21" s="243"/>
      <c r="H21" s="243"/>
      <c r="I21" s="243"/>
      <c r="J21" s="244"/>
      <c r="K21" s="173"/>
      <c r="L21" s="195"/>
      <c r="M21" s="195"/>
      <c r="N21" s="195"/>
      <c r="O21" s="2"/>
    </row>
    <row r="22" spans="1:15" s="130" customFormat="1" ht="3" customHeight="1" x14ac:dyDescent="0.15">
      <c r="A22" s="127"/>
      <c r="B22" s="127"/>
      <c r="C22" s="127"/>
      <c r="D22" s="158"/>
      <c r="E22" s="158"/>
      <c r="F22" s="158"/>
      <c r="G22" s="158"/>
      <c r="H22" s="158"/>
      <c r="I22" s="195"/>
      <c r="J22" s="195"/>
      <c r="K22" s="195"/>
      <c r="L22" s="117"/>
      <c r="M22" s="216"/>
      <c r="N22" s="195"/>
      <c r="O22" s="127"/>
    </row>
    <row r="23" spans="1:15" s="162" customFormat="1" ht="39" customHeight="1" x14ac:dyDescent="0.15">
      <c r="A23" s="167"/>
      <c r="B23" s="218"/>
      <c r="C23" s="260" t="s">
        <v>469</v>
      </c>
      <c r="D23" s="260"/>
      <c r="E23" s="260"/>
      <c r="F23" s="260"/>
      <c r="G23" s="260"/>
      <c r="H23" s="260"/>
      <c r="I23" s="260"/>
      <c r="J23" s="260"/>
      <c r="K23" s="260"/>
      <c r="L23" s="260"/>
      <c r="M23" s="260"/>
      <c r="N23" s="260"/>
      <c r="O23" s="167"/>
    </row>
    <row r="24" spans="1:15" s="130" customFormat="1" ht="3" customHeight="1" x14ac:dyDescent="0.15">
      <c r="A24" s="127"/>
      <c r="B24" s="127"/>
      <c r="C24" s="127"/>
      <c r="D24" s="158"/>
      <c r="E24" s="158"/>
      <c r="F24" s="158"/>
      <c r="G24" s="158"/>
      <c r="H24" s="158"/>
      <c r="I24" s="195"/>
      <c r="J24" s="195"/>
      <c r="K24" s="195"/>
      <c r="L24" s="117"/>
      <c r="M24" s="219"/>
      <c r="N24" s="195"/>
      <c r="O24" s="127"/>
    </row>
    <row r="25" spans="1:15" s="130" customFormat="1" ht="13" customHeight="1" x14ac:dyDescent="0.15">
      <c r="A25" s="127"/>
      <c r="B25" s="168"/>
      <c r="C25" s="165" t="s">
        <v>450</v>
      </c>
      <c r="D25" s="158"/>
      <c r="E25" s="158"/>
      <c r="F25" s="158"/>
      <c r="G25" s="158"/>
      <c r="H25" s="158"/>
      <c r="I25" s="195"/>
      <c r="J25" s="195"/>
      <c r="K25" s="195"/>
      <c r="L25" s="117"/>
      <c r="M25" s="219"/>
      <c r="N25" s="195"/>
      <c r="O25" s="127"/>
    </row>
    <row r="26" spans="1:15" s="130" customFormat="1" ht="13" customHeight="1" x14ac:dyDescent="0.15">
      <c r="A26" s="127"/>
      <c r="B26" s="127"/>
      <c r="C26" s="223" t="s">
        <v>547</v>
      </c>
      <c r="D26" s="281" t="s">
        <v>549</v>
      </c>
      <c r="E26" s="281"/>
      <c r="F26" s="281"/>
      <c r="G26" s="281"/>
      <c r="H26" s="281"/>
      <c r="I26" s="281"/>
      <c r="J26" s="281"/>
      <c r="K26" s="281"/>
      <c r="L26" s="281"/>
      <c r="M26" s="281"/>
      <c r="N26" s="281"/>
      <c r="O26" s="127"/>
    </row>
    <row r="27" spans="1:15" s="130" customFormat="1" ht="13" customHeight="1" x14ac:dyDescent="0.15">
      <c r="A27" s="127"/>
      <c r="B27" s="127"/>
      <c r="C27" s="223" t="s">
        <v>547</v>
      </c>
      <c r="D27" s="281" t="s">
        <v>550</v>
      </c>
      <c r="E27" s="281"/>
      <c r="F27" s="281"/>
      <c r="G27" s="281"/>
      <c r="H27" s="281"/>
      <c r="I27" s="281"/>
      <c r="J27" s="281"/>
      <c r="K27" s="281"/>
      <c r="L27" s="281"/>
      <c r="M27" s="281"/>
      <c r="N27" s="281"/>
      <c r="O27" s="127"/>
    </row>
    <row r="28" spans="1:15" s="130" customFormat="1" ht="13" customHeight="1" x14ac:dyDescent="0.15">
      <c r="A28" s="127"/>
      <c r="B28" s="127"/>
      <c r="C28" s="223" t="s">
        <v>547</v>
      </c>
      <c r="D28" s="281" t="s">
        <v>551</v>
      </c>
      <c r="E28" s="281"/>
      <c r="F28" s="281"/>
      <c r="G28" s="281"/>
      <c r="H28" s="281"/>
      <c r="I28" s="281"/>
      <c r="J28" s="281"/>
      <c r="K28" s="281"/>
      <c r="L28" s="281"/>
      <c r="M28" s="281"/>
      <c r="N28" s="281"/>
      <c r="O28" s="127"/>
    </row>
    <row r="29" spans="1:15" s="130" customFormat="1" ht="13" customHeight="1" x14ac:dyDescent="0.15">
      <c r="A29" s="127"/>
      <c r="B29" s="127"/>
      <c r="C29" s="223" t="s">
        <v>547</v>
      </c>
      <c r="D29" s="281" t="s">
        <v>552</v>
      </c>
      <c r="E29" s="281"/>
      <c r="F29" s="281"/>
      <c r="G29" s="281"/>
      <c r="H29" s="281"/>
      <c r="I29" s="281"/>
      <c r="J29" s="281"/>
      <c r="K29" s="281"/>
      <c r="L29" s="281"/>
      <c r="M29" s="281"/>
      <c r="N29" s="281"/>
      <c r="O29" s="127"/>
    </row>
    <row r="30" spans="1:15" s="130" customFormat="1" ht="13" customHeight="1" x14ac:dyDescent="0.15">
      <c r="A30" s="127"/>
      <c r="B30" s="127"/>
      <c r="C30" s="223" t="s">
        <v>547</v>
      </c>
      <c r="D30" s="281" t="s">
        <v>553</v>
      </c>
      <c r="E30" s="281"/>
      <c r="F30" s="281"/>
      <c r="G30" s="281"/>
      <c r="H30" s="281"/>
      <c r="I30" s="281"/>
      <c r="J30" s="281"/>
      <c r="K30" s="281"/>
      <c r="L30" s="281"/>
      <c r="M30" s="281"/>
      <c r="N30" s="281"/>
      <c r="O30" s="127"/>
    </row>
    <row r="31" spans="1:15" s="130" customFormat="1" ht="13" customHeight="1" x14ac:dyDescent="0.15">
      <c r="A31" s="127"/>
      <c r="B31" s="127"/>
      <c r="C31" s="223" t="s">
        <v>547</v>
      </c>
      <c r="D31" s="281" t="s">
        <v>532</v>
      </c>
      <c r="E31" s="281"/>
      <c r="F31" s="281"/>
      <c r="G31" s="281"/>
      <c r="H31" s="281"/>
      <c r="I31" s="281"/>
      <c r="J31" s="281"/>
      <c r="K31" s="281"/>
      <c r="L31" s="281"/>
      <c r="M31" s="281"/>
      <c r="N31" s="281"/>
      <c r="O31" s="127"/>
    </row>
    <row r="32" spans="1:15" s="130" customFormat="1" ht="9" customHeight="1" x14ac:dyDescent="0.15">
      <c r="A32" s="127"/>
      <c r="B32" s="127"/>
      <c r="C32" s="166"/>
      <c r="D32" s="158"/>
      <c r="E32" s="158"/>
      <c r="F32" s="158"/>
      <c r="G32" s="158"/>
      <c r="H32" s="158"/>
      <c r="I32" s="195"/>
      <c r="J32" s="195"/>
      <c r="K32" s="195"/>
      <c r="L32" s="117"/>
      <c r="M32" s="219"/>
      <c r="N32" s="195"/>
      <c r="O32" s="127"/>
    </row>
    <row r="33" spans="1:15" s="130" customFormat="1" ht="9" customHeight="1" thickBot="1" x14ac:dyDescent="0.2">
      <c r="A33" s="127"/>
      <c r="B33" s="127"/>
      <c r="C33" s="221" t="s">
        <v>528</v>
      </c>
      <c r="D33" s="158"/>
      <c r="E33" s="158"/>
      <c r="F33" s="158"/>
      <c r="G33" s="158"/>
      <c r="H33" s="158"/>
      <c r="I33" s="195"/>
      <c r="J33" s="195"/>
      <c r="K33" s="195"/>
      <c r="L33" s="117"/>
      <c r="M33" s="219"/>
      <c r="N33" s="195"/>
      <c r="O33" s="127"/>
    </row>
    <row r="34" spans="1:15" s="126" customFormat="1" ht="104.25" customHeight="1" thickBot="1" x14ac:dyDescent="0.25">
      <c r="A34" s="125"/>
      <c r="B34" s="219"/>
      <c r="C34" s="257" t="s">
        <v>12</v>
      </c>
      <c r="D34" s="258"/>
      <c r="E34" s="258"/>
      <c r="F34" s="258"/>
      <c r="G34" s="258"/>
      <c r="H34" s="258"/>
      <c r="I34" s="258"/>
      <c r="J34" s="258"/>
      <c r="K34" s="258"/>
      <c r="L34" s="258"/>
      <c r="M34" s="258"/>
      <c r="N34" s="259"/>
      <c r="O34" s="14"/>
    </row>
    <row r="35" spans="1:15" s="1" customFormat="1" ht="9" customHeight="1" x14ac:dyDescent="0.2">
      <c r="A35" s="2"/>
      <c r="B35" s="2"/>
      <c r="C35" s="2"/>
      <c r="D35" s="174"/>
      <c r="E35" s="174"/>
      <c r="F35" s="174"/>
      <c r="G35" s="174"/>
      <c r="H35" s="174"/>
      <c r="I35" s="173"/>
      <c r="J35" s="173"/>
      <c r="K35" s="173"/>
      <c r="L35" s="117"/>
      <c r="M35" s="219"/>
      <c r="N35" s="173"/>
      <c r="O35" s="2"/>
    </row>
    <row r="36" spans="1:15" s="1" customFormat="1" ht="3" customHeight="1" x14ac:dyDescent="0.2">
      <c r="A36" s="2"/>
      <c r="B36" s="178"/>
      <c r="C36" s="178"/>
      <c r="D36" s="179"/>
      <c r="E36" s="179"/>
      <c r="F36" s="179"/>
      <c r="G36" s="179"/>
      <c r="H36" s="179"/>
      <c r="I36" s="180"/>
      <c r="J36" s="180"/>
      <c r="K36" s="180"/>
      <c r="L36" s="181"/>
      <c r="M36" s="182"/>
      <c r="N36" s="180"/>
      <c r="O36" s="2"/>
    </row>
    <row r="37" spans="1:15" s="1" customFormat="1" ht="9" customHeight="1" x14ac:dyDescent="0.2">
      <c r="A37" s="2"/>
      <c r="B37" s="2"/>
      <c r="C37" s="2"/>
      <c r="D37" s="174"/>
      <c r="E37" s="174"/>
      <c r="F37" s="174"/>
      <c r="G37" s="174"/>
      <c r="H37" s="174"/>
      <c r="I37" s="173"/>
      <c r="J37" s="173"/>
      <c r="K37" s="173"/>
      <c r="L37" s="117"/>
      <c r="M37" s="219"/>
      <c r="N37" s="173"/>
      <c r="O37" s="2"/>
    </row>
    <row r="38" spans="1:15" s="1" customFormat="1" ht="15" customHeight="1" x14ac:dyDescent="0.2">
      <c r="A38" s="2"/>
      <c r="B38" s="242" t="s">
        <v>540</v>
      </c>
      <c r="C38" s="243"/>
      <c r="D38" s="243"/>
      <c r="E38" s="243"/>
      <c r="F38" s="243"/>
      <c r="G38" s="243"/>
      <c r="H38" s="243"/>
      <c r="I38" s="243"/>
      <c r="J38" s="244"/>
      <c r="K38" s="173"/>
      <c r="L38" s="117"/>
      <c r="M38" s="219"/>
      <c r="N38" s="173"/>
      <c r="O38" s="2"/>
    </row>
    <row r="39" spans="1:15" s="130" customFormat="1" ht="3" customHeight="1" x14ac:dyDescent="0.15">
      <c r="A39" s="127"/>
      <c r="B39" s="127"/>
      <c r="C39" s="127"/>
      <c r="D39" s="158"/>
      <c r="E39" s="158"/>
      <c r="F39" s="158"/>
      <c r="G39" s="158"/>
      <c r="H39" s="158"/>
      <c r="I39" s="195"/>
      <c r="J39" s="195"/>
      <c r="K39" s="195"/>
      <c r="L39" s="117"/>
      <c r="M39" s="219"/>
      <c r="N39" s="195"/>
      <c r="O39" s="127"/>
    </row>
    <row r="40" spans="1:15" s="162" customFormat="1" ht="25.75" customHeight="1" x14ac:dyDescent="0.15">
      <c r="A40" s="167"/>
      <c r="B40" s="218"/>
      <c r="C40" s="260" t="s">
        <v>470</v>
      </c>
      <c r="D40" s="260"/>
      <c r="E40" s="260"/>
      <c r="F40" s="260"/>
      <c r="G40" s="260"/>
      <c r="H40" s="260"/>
      <c r="I40" s="260"/>
      <c r="J40" s="260"/>
      <c r="K40" s="260"/>
      <c r="L40" s="260"/>
      <c r="M40" s="260"/>
      <c r="N40" s="260"/>
      <c r="O40" s="167"/>
    </row>
    <row r="41" spans="1:15" s="130" customFormat="1" ht="3" customHeight="1" x14ac:dyDescent="0.15">
      <c r="A41" s="127"/>
      <c r="B41" s="127"/>
      <c r="C41" s="127"/>
      <c r="D41" s="158"/>
      <c r="E41" s="158"/>
      <c r="F41" s="158"/>
      <c r="G41" s="158"/>
      <c r="H41" s="158"/>
      <c r="I41" s="195"/>
      <c r="J41" s="195"/>
      <c r="K41" s="195"/>
      <c r="L41" s="117"/>
      <c r="M41" s="219"/>
      <c r="N41" s="195"/>
      <c r="O41" s="127"/>
    </row>
    <row r="42" spans="1:15" s="130" customFormat="1" ht="13" customHeight="1" x14ac:dyDescent="0.15">
      <c r="A42" s="127"/>
      <c r="B42" s="168"/>
      <c r="C42" s="165" t="s">
        <v>450</v>
      </c>
      <c r="D42" s="158"/>
      <c r="E42" s="158"/>
      <c r="F42" s="158"/>
      <c r="G42" s="158"/>
      <c r="H42" s="158"/>
      <c r="I42" s="195"/>
      <c r="J42" s="195"/>
      <c r="K42" s="195"/>
      <c r="L42" s="117"/>
      <c r="M42" s="219"/>
      <c r="N42" s="195"/>
      <c r="O42" s="127"/>
    </row>
    <row r="43" spans="1:15" s="130" customFormat="1" ht="13" customHeight="1" x14ac:dyDescent="0.15">
      <c r="A43" s="127"/>
      <c r="B43" s="127"/>
      <c r="C43" s="199" t="s">
        <v>494</v>
      </c>
      <c r="D43" s="158"/>
      <c r="E43" s="158"/>
      <c r="F43" s="158"/>
      <c r="G43" s="158"/>
      <c r="H43" s="158"/>
      <c r="I43" s="195"/>
      <c r="J43" s="195"/>
      <c r="K43" s="195"/>
      <c r="L43" s="117"/>
      <c r="M43" s="219"/>
      <c r="N43" s="195"/>
      <c r="O43" s="127"/>
    </row>
    <row r="44" spans="1:15" s="130" customFormat="1" ht="13" customHeight="1" x14ac:dyDescent="0.15">
      <c r="A44" s="127"/>
      <c r="B44" s="127"/>
      <c r="C44" s="223" t="s">
        <v>547</v>
      </c>
      <c r="D44" s="281" t="s">
        <v>554</v>
      </c>
      <c r="E44" s="281"/>
      <c r="F44" s="281"/>
      <c r="G44" s="281"/>
      <c r="H44" s="281"/>
      <c r="I44" s="281"/>
      <c r="J44" s="281"/>
      <c r="K44" s="281"/>
      <c r="L44" s="281"/>
      <c r="M44" s="281"/>
      <c r="N44" s="281"/>
      <c r="O44" s="127"/>
    </row>
    <row r="45" spans="1:15" s="130" customFormat="1" ht="13" customHeight="1" x14ac:dyDescent="0.15">
      <c r="A45" s="127"/>
      <c r="B45" s="127"/>
      <c r="C45" s="223" t="s">
        <v>547</v>
      </c>
      <c r="D45" s="281" t="s">
        <v>555</v>
      </c>
      <c r="E45" s="281"/>
      <c r="F45" s="281"/>
      <c r="G45" s="281"/>
      <c r="H45" s="281"/>
      <c r="I45" s="281"/>
      <c r="J45" s="281"/>
      <c r="K45" s="281"/>
      <c r="L45" s="281"/>
      <c r="M45" s="281"/>
      <c r="N45" s="281"/>
      <c r="O45" s="127"/>
    </row>
    <row r="46" spans="1:15" s="130" customFormat="1" ht="13" customHeight="1" x14ac:dyDescent="0.15">
      <c r="A46" s="127"/>
      <c r="B46" s="127"/>
      <c r="C46" s="223" t="s">
        <v>547</v>
      </c>
      <c r="D46" s="281" t="s">
        <v>556</v>
      </c>
      <c r="E46" s="281"/>
      <c r="F46" s="281"/>
      <c r="G46" s="281"/>
      <c r="H46" s="281"/>
      <c r="I46" s="281"/>
      <c r="J46" s="281"/>
      <c r="K46" s="281"/>
      <c r="L46" s="281"/>
      <c r="M46" s="281"/>
      <c r="N46" s="281"/>
      <c r="O46" s="127"/>
    </row>
    <row r="47" spans="1:15" s="130" customFormat="1" ht="13" customHeight="1" x14ac:dyDescent="0.15">
      <c r="A47" s="127"/>
      <c r="B47" s="127"/>
      <c r="C47" s="223" t="s">
        <v>547</v>
      </c>
      <c r="D47" s="281" t="s">
        <v>557</v>
      </c>
      <c r="E47" s="281"/>
      <c r="F47" s="281"/>
      <c r="G47" s="281"/>
      <c r="H47" s="281"/>
      <c r="I47" s="281"/>
      <c r="J47" s="281"/>
      <c r="K47" s="281"/>
      <c r="L47" s="281"/>
      <c r="M47" s="281"/>
      <c r="N47" s="281"/>
      <c r="O47" s="127"/>
    </row>
    <row r="48" spans="1:15" s="130" customFormat="1" ht="13" customHeight="1" x14ac:dyDescent="0.15">
      <c r="A48" s="127"/>
      <c r="B48" s="127"/>
      <c r="C48" s="199" t="s">
        <v>495</v>
      </c>
      <c r="D48" s="158"/>
      <c r="E48" s="158"/>
      <c r="F48" s="158"/>
      <c r="G48" s="158"/>
      <c r="H48" s="158"/>
      <c r="I48" s="195"/>
      <c r="J48" s="195"/>
      <c r="K48" s="195"/>
      <c r="L48" s="117"/>
      <c r="M48" s="219"/>
      <c r="N48" s="195"/>
      <c r="O48" s="127"/>
    </row>
    <row r="49" spans="1:15" s="130" customFormat="1" ht="13" customHeight="1" x14ac:dyDescent="0.15">
      <c r="A49" s="127"/>
      <c r="B49" s="127"/>
      <c r="C49" s="223" t="s">
        <v>547</v>
      </c>
      <c r="D49" s="281" t="s">
        <v>558</v>
      </c>
      <c r="E49" s="281"/>
      <c r="F49" s="281"/>
      <c r="G49" s="281"/>
      <c r="H49" s="281"/>
      <c r="I49" s="281"/>
      <c r="J49" s="281"/>
      <c r="K49" s="281"/>
      <c r="L49" s="281"/>
      <c r="M49" s="281"/>
      <c r="N49" s="281"/>
      <c r="O49" s="127"/>
    </row>
    <row r="50" spans="1:15" s="130" customFormat="1" ht="13" customHeight="1" x14ac:dyDescent="0.15">
      <c r="A50" s="127"/>
      <c r="B50" s="127"/>
      <c r="C50" s="223" t="s">
        <v>547</v>
      </c>
      <c r="D50" s="281" t="s">
        <v>559</v>
      </c>
      <c r="E50" s="281"/>
      <c r="F50" s="281"/>
      <c r="G50" s="281"/>
      <c r="H50" s="281"/>
      <c r="I50" s="281"/>
      <c r="J50" s="281"/>
      <c r="K50" s="281"/>
      <c r="L50" s="281"/>
      <c r="M50" s="281"/>
      <c r="N50" s="281"/>
      <c r="O50" s="127"/>
    </row>
    <row r="51" spans="1:15" s="130" customFormat="1" ht="13" customHeight="1" x14ac:dyDescent="0.15">
      <c r="A51" s="127"/>
      <c r="B51" s="127"/>
      <c r="C51" s="223" t="s">
        <v>547</v>
      </c>
      <c r="D51" s="281" t="s">
        <v>534</v>
      </c>
      <c r="E51" s="281"/>
      <c r="F51" s="281"/>
      <c r="G51" s="281"/>
      <c r="H51" s="281"/>
      <c r="I51" s="281"/>
      <c r="J51" s="281"/>
      <c r="K51" s="281"/>
      <c r="L51" s="281"/>
      <c r="M51" s="281"/>
      <c r="N51" s="281"/>
      <c r="O51" s="127"/>
    </row>
    <row r="52" spans="1:15" s="130" customFormat="1" ht="9" customHeight="1" x14ac:dyDescent="0.15">
      <c r="A52" s="127"/>
      <c r="B52" s="127"/>
      <c r="C52" s="166"/>
      <c r="D52" s="158"/>
      <c r="E52" s="158"/>
      <c r="F52" s="158"/>
      <c r="G52" s="158"/>
      <c r="H52" s="158"/>
      <c r="I52" s="195"/>
      <c r="J52" s="195"/>
      <c r="K52" s="195"/>
      <c r="L52" s="117"/>
      <c r="M52" s="219"/>
      <c r="N52" s="195"/>
      <c r="O52" s="127"/>
    </row>
    <row r="53" spans="1:15" s="130" customFormat="1" ht="9" customHeight="1" thickBot="1" x14ac:dyDescent="0.2">
      <c r="A53" s="127"/>
      <c r="B53" s="127"/>
      <c r="C53" s="221" t="s">
        <v>528</v>
      </c>
      <c r="D53" s="158"/>
      <c r="E53" s="158"/>
      <c r="F53" s="158"/>
      <c r="G53" s="158"/>
      <c r="H53" s="158"/>
      <c r="I53" s="195"/>
      <c r="J53" s="195"/>
      <c r="K53" s="195"/>
      <c r="L53" s="117"/>
      <c r="M53" s="219"/>
      <c r="N53" s="195"/>
      <c r="O53" s="127"/>
    </row>
    <row r="54" spans="1:15" s="126" customFormat="1" ht="104.25" customHeight="1" thickBot="1" x14ac:dyDescent="0.25">
      <c r="A54" s="125"/>
      <c r="B54" s="219"/>
      <c r="C54" s="257" t="s">
        <v>12</v>
      </c>
      <c r="D54" s="258"/>
      <c r="E54" s="258"/>
      <c r="F54" s="258"/>
      <c r="G54" s="258"/>
      <c r="H54" s="258"/>
      <c r="I54" s="258"/>
      <c r="J54" s="258"/>
      <c r="K54" s="258"/>
      <c r="L54" s="258"/>
      <c r="M54" s="258"/>
      <c r="N54" s="259"/>
      <c r="O54" s="14"/>
    </row>
    <row r="55" spans="1:15" s="1" customFormat="1" ht="9" customHeight="1" x14ac:dyDescent="0.2">
      <c r="A55" s="2"/>
      <c r="B55" s="2"/>
      <c r="C55" s="2"/>
      <c r="D55" s="174"/>
      <c r="E55" s="174"/>
      <c r="F55" s="174"/>
      <c r="G55" s="174"/>
      <c r="H55" s="174"/>
      <c r="I55" s="173"/>
      <c r="J55" s="173"/>
      <c r="K55" s="173"/>
      <c r="L55" s="117"/>
      <c r="M55" s="219"/>
      <c r="N55" s="173"/>
      <c r="O55" s="2"/>
    </row>
    <row r="56" spans="1:15" s="1" customFormat="1" ht="3" customHeight="1" x14ac:dyDescent="0.2">
      <c r="A56" s="2"/>
      <c r="B56" s="178"/>
      <c r="C56" s="178"/>
      <c r="D56" s="179"/>
      <c r="E56" s="179"/>
      <c r="F56" s="179"/>
      <c r="G56" s="179"/>
      <c r="H56" s="179"/>
      <c r="I56" s="180"/>
      <c r="J56" s="180"/>
      <c r="K56" s="180"/>
      <c r="L56" s="181"/>
      <c r="M56" s="182"/>
      <c r="N56" s="180"/>
      <c r="O56" s="2"/>
    </row>
    <row r="57" spans="1:15" s="1" customFormat="1" ht="9" customHeight="1" x14ac:dyDescent="0.2">
      <c r="A57" s="2"/>
      <c r="B57" s="2"/>
      <c r="C57" s="2"/>
      <c r="D57" s="174"/>
      <c r="E57" s="174"/>
      <c r="F57" s="174"/>
      <c r="G57" s="174"/>
      <c r="H57" s="174"/>
      <c r="I57" s="173"/>
      <c r="J57" s="173"/>
      <c r="K57" s="173"/>
      <c r="L57" s="117"/>
      <c r="M57" s="219"/>
      <c r="N57" s="173"/>
      <c r="O57" s="2"/>
    </row>
    <row r="58" spans="1:15" s="1" customFormat="1" ht="15" customHeight="1" x14ac:dyDescent="0.2">
      <c r="A58" s="2"/>
      <c r="B58" s="242" t="s">
        <v>541</v>
      </c>
      <c r="C58" s="243"/>
      <c r="D58" s="243"/>
      <c r="E58" s="243"/>
      <c r="F58" s="243"/>
      <c r="G58" s="243"/>
      <c r="H58" s="243"/>
      <c r="I58" s="243"/>
      <c r="J58" s="244"/>
      <c r="K58" s="173"/>
      <c r="L58" s="117"/>
      <c r="M58" s="219"/>
      <c r="N58" s="173"/>
      <c r="O58" s="2"/>
    </row>
    <row r="59" spans="1:15" s="130" customFormat="1" ht="3" customHeight="1" x14ac:dyDescent="0.15">
      <c r="A59" s="127"/>
      <c r="B59" s="127"/>
      <c r="C59" s="127"/>
      <c r="D59" s="158"/>
      <c r="E59" s="158"/>
      <c r="F59" s="158"/>
      <c r="G59" s="158"/>
      <c r="H59" s="158"/>
      <c r="I59" s="195"/>
      <c r="J59" s="195"/>
      <c r="K59" s="195"/>
      <c r="L59" s="117"/>
      <c r="M59" s="219"/>
      <c r="N59" s="195"/>
      <c r="O59" s="127"/>
    </row>
    <row r="60" spans="1:15" s="162" customFormat="1" ht="39" customHeight="1" x14ac:dyDescent="0.15">
      <c r="A60" s="167"/>
      <c r="B60" s="218"/>
      <c r="C60" s="260" t="s">
        <v>474</v>
      </c>
      <c r="D60" s="260"/>
      <c r="E60" s="260"/>
      <c r="F60" s="260"/>
      <c r="G60" s="260"/>
      <c r="H60" s="260"/>
      <c r="I60" s="260"/>
      <c r="J60" s="260"/>
      <c r="K60" s="260"/>
      <c r="L60" s="260"/>
      <c r="M60" s="260"/>
      <c r="N60" s="260"/>
      <c r="O60" s="167"/>
    </row>
    <row r="61" spans="1:15" s="130" customFormat="1" ht="3" customHeight="1" x14ac:dyDescent="0.15">
      <c r="A61" s="127"/>
      <c r="B61" s="127"/>
      <c r="C61" s="127"/>
      <c r="D61" s="158"/>
      <c r="E61" s="158"/>
      <c r="F61" s="158"/>
      <c r="G61" s="158"/>
      <c r="H61" s="158"/>
      <c r="I61" s="195"/>
      <c r="J61" s="195"/>
      <c r="K61" s="195"/>
      <c r="L61" s="117"/>
      <c r="M61" s="238"/>
      <c r="N61" s="195"/>
      <c r="O61" s="127"/>
    </row>
    <row r="62" spans="1:15" s="130" customFormat="1" ht="13" customHeight="1" x14ac:dyDescent="0.15">
      <c r="A62" s="127"/>
      <c r="B62" s="168"/>
      <c r="C62" s="165" t="s">
        <v>450</v>
      </c>
      <c r="D62" s="158"/>
      <c r="E62" s="158"/>
      <c r="F62" s="158"/>
      <c r="G62" s="158"/>
      <c r="H62" s="158"/>
      <c r="I62" s="195"/>
      <c r="J62" s="195"/>
      <c r="K62" s="195"/>
      <c r="L62" s="117"/>
      <c r="M62" s="238"/>
      <c r="N62" s="195"/>
      <c r="O62" s="127"/>
    </row>
    <row r="63" spans="1:15" s="130" customFormat="1" ht="13" customHeight="1" x14ac:dyDescent="0.15">
      <c r="A63" s="127"/>
      <c r="B63" s="127"/>
      <c r="C63" s="223" t="s">
        <v>547</v>
      </c>
      <c r="D63" s="281" t="s">
        <v>743</v>
      </c>
      <c r="E63" s="281"/>
      <c r="F63" s="281"/>
      <c r="G63" s="281"/>
      <c r="H63" s="281"/>
      <c r="I63" s="281"/>
      <c r="J63" s="281"/>
      <c r="K63" s="281"/>
      <c r="L63" s="281"/>
      <c r="M63" s="281"/>
      <c r="N63" s="281"/>
      <c r="O63" s="127"/>
    </row>
    <row r="64" spans="1:15" s="130" customFormat="1" ht="13" customHeight="1" x14ac:dyDescent="0.15">
      <c r="A64" s="127"/>
      <c r="B64" s="127"/>
      <c r="C64" s="223" t="s">
        <v>547</v>
      </c>
      <c r="D64" s="281" t="s">
        <v>744</v>
      </c>
      <c r="E64" s="281"/>
      <c r="F64" s="281"/>
      <c r="G64" s="281"/>
      <c r="H64" s="281"/>
      <c r="I64" s="281"/>
      <c r="J64" s="281"/>
      <c r="K64" s="281"/>
      <c r="L64" s="281"/>
      <c r="M64" s="281"/>
      <c r="N64" s="281"/>
      <c r="O64" s="127"/>
    </row>
    <row r="65" spans="1:15" s="130" customFormat="1" ht="13" customHeight="1" x14ac:dyDescent="0.15">
      <c r="A65" s="127"/>
      <c r="B65" s="127"/>
      <c r="C65" s="223" t="s">
        <v>547</v>
      </c>
      <c r="D65" s="281" t="s">
        <v>745</v>
      </c>
      <c r="E65" s="281"/>
      <c r="F65" s="281"/>
      <c r="G65" s="281"/>
      <c r="H65" s="281"/>
      <c r="I65" s="281"/>
      <c r="J65" s="281"/>
      <c r="K65" s="281"/>
      <c r="L65" s="281"/>
      <c r="M65" s="281"/>
      <c r="N65" s="281"/>
      <c r="O65" s="127"/>
    </row>
    <row r="66" spans="1:15" s="130" customFormat="1" ht="9" customHeight="1" x14ac:dyDescent="0.15">
      <c r="A66" s="127"/>
      <c r="B66" s="127"/>
      <c r="C66" s="166"/>
      <c r="D66" s="158"/>
      <c r="E66" s="158"/>
      <c r="F66" s="158"/>
      <c r="G66" s="158"/>
      <c r="H66" s="158"/>
      <c r="I66" s="195"/>
      <c r="J66" s="195"/>
      <c r="K66" s="195"/>
      <c r="L66" s="117"/>
      <c r="M66" s="238"/>
      <c r="N66" s="195"/>
      <c r="O66" s="127"/>
    </row>
    <row r="67" spans="1:15" s="130" customFormat="1" ht="9" customHeight="1" thickBot="1" x14ac:dyDescent="0.2">
      <c r="A67" s="127"/>
      <c r="B67" s="127"/>
      <c r="C67" s="221" t="s">
        <v>528</v>
      </c>
      <c r="D67" s="158"/>
      <c r="E67" s="158"/>
      <c r="F67" s="158"/>
      <c r="G67" s="158"/>
      <c r="H67" s="158"/>
      <c r="I67" s="195"/>
      <c r="J67" s="195"/>
      <c r="K67" s="195"/>
      <c r="L67" s="117"/>
      <c r="M67" s="219"/>
      <c r="N67" s="195"/>
      <c r="O67" s="127"/>
    </row>
    <row r="68" spans="1:15" s="126" customFormat="1" ht="104.25" customHeight="1" thickBot="1" x14ac:dyDescent="0.25">
      <c r="A68" s="125"/>
      <c r="B68" s="219"/>
      <c r="C68" s="257" t="s">
        <v>12</v>
      </c>
      <c r="D68" s="258"/>
      <c r="E68" s="258"/>
      <c r="F68" s="258"/>
      <c r="G68" s="258"/>
      <c r="H68" s="258"/>
      <c r="I68" s="258"/>
      <c r="J68" s="258"/>
      <c r="K68" s="258"/>
      <c r="L68" s="258"/>
      <c r="M68" s="258"/>
      <c r="N68" s="259"/>
      <c r="O68" s="14"/>
    </row>
    <row r="69" spans="1:15" s="130" customFormat="1" ht="9" customHeight="1" x14ac:dyDescent="0.15">
      <c r="A69" s="127"/>
      <c r="B69" s="127"/>
      <c r="C69" s="166"/>
      <c r="D69" s="158"/>
      <c r="E69" s="158"/>
      <c r="F69" s="158"/>
      <c r="G69" s="158"/>
      <c r="H69" s="158"/>
      <c r="I69" s="195"/>
      <c r="J69" s="195"/>
      <c r="K69" s="195"/>
      <c r="L69" s="117"/>
      <c r="M69" s="219"/>
      <c r="N69" s="195"/>
      <c r="O69" s="127"/>
    </row>
    <row r="70" spans="1:15" s="1" customFormat="1" ht="3" customHeight="1" x14ac:dyDescent="0.2">
      <c r="A70" s="2"/>
      <c r="B70" s="178"/>
      <c r="C70" s="178"/>
      <c r="D70" s="179"/>
      <c r="E70" s="179"/>
      <c r="F70" s="179"/>
      <c r="G70" s="179"/>
      <c r="H70" s="179"/>
      <c r="I70" s="180"/>
      <c r="J70" s="180"/>
      <c r="K70" s="180"/>
      <c r="L70" s="181"/>
      <c r="M70" s="182"/>
      <c r="N70" s="180"/>
      <c r="O70" s="2"/>
    </row>
    <row r="71" spans="1:15" s="130" customFormat="1" ht="9" customHeight="1" x14ac:dyDescent="0.15">
      <c r="A71" s="127"/>
      <c r="B71" s="127"/>
      <c r="C71" s="166"/>
      <c r="D71" s="158"/>
      <c r="E71" s="158"/>
      <c r="F71" s="158"/>
      <c r="G71" s="158"/>
      <c r="H71" s="158"/>
      <c r="I71" s="195"/>
      <c r="J71" s="195"/>
      <c r="K71" s="195"/>
      <c r="L71" s="117"/>
      <c r="M71" s="219"/>
      <c r="N71" s="195"/>
      <c r="O71" s="127"/>
    </row>
    <row r="72" spans="1:15" s="1" customFormat="1" ht="15" customHeight="1" x14ac:dyDescent="0.2">
      <c r="A72" s="2"/>
      <c r="B72" s="242" t="s">
        <v>542</v>
      </c>
      <c r="C72" s="243"/>
      <c r="D72" s="243"/>
      <c r="E72" s="243"/>
      <c r="F72" s="243"/>
      <c r="G72" s="243"/>
      <c r="H72" s="243"/>
      <c r="I72" s="243"/>
      <c r="J72" s="244"/>
      <c r="K72" s="173"/>
      <c r="L72" s="117"/>
      <c r="M72" s="219"/>
      <c r="N72" s="173"/>
      <c r="O72" s="2"/>
    </row>
    <row r="73" spans="1:15" s="130" customFormat="1" ht="3" customHeight="1" x14ac:dyDescent="0.15">
      <c r="A73" s="127"/>
      <c r="B73" s="127"/>
      <c r="C73" s="127"/>
      <c r="D73" s="158"/>
      <c r="E73" s="158"/>
      <c r="F73" s="158"/>
      <c r="G73" s="158"/>
      <c r="H73" s="158"/>
      <c r="I73" s="195"/>
      <c r="J73" s="195"/>
      <c r="K73" s="195"/>
      <c r="L73" s="117"/>
      <c r="M73" s="219"/>
      <c r="N73" s="195"/>
      <c r="O73" s="127"/>
    </row>
    <row r="74" spans="1:15" s="162" customFormat="1" ht="25.75" customHeight="1" x14ac:dyDescent="0.15">
      <c r="A74" s="167"/>
      <c r="B74" s="218"/>
      <c r="C74" s="260" t="s">
        <v>471</v>
      </c>
      <c r="D74" s="260"/>
      <c r="E74" s="260"/>
      <c r="F74" s="260"/>
      <c r="G74" s="260"/>
      <c r="H74" s="260"/>
      <c r="I74" s="260"/>
      <c r="J74" s="260"/>
      <c r="K74" s="260"/>
      <c r="L74" s="260"/>
      <c r="M74" s="260"/>
      <c r="N74" s="260"/>
      <c r="O74" s="167"/>
    </row>
    <row r="75" spans="1:15" s="130" customFormat="1" ht="3" customHeight="1" x14ac:dyDescent="0.15">
      <c r="A75" s="127"/>
      <c r="B75" s="127"/>
      <c r="C75" s="127"/>
      <c r="D75" s="158"/>
      <c r="E75" s="158"/>
      <c r="F75" s="158"/>
      <c r="G75" s="158"/>
      <c r="H75" s="158"/>
      <c r="I75" s="195"/>
      <c r="J75" s="195"/>
      <c r="K75" s="195"/>
      <c r="L75" s="117"/>
      <c r="M75" s="219"/>
      <c r="N75" s="195"/>
      <c r="O75" s="127"/>
    </row>
    <row r="76" spans="1:15" s="130" customFormat="1" ht="13" customHeight="1" x14ac:dyDescent="0.15">
      <c r="A76" s="127"/>
      <c r="B76" s="168"/>
      <c r="C76" s="165" t="s">
        <v>450</v>
      </c>
      <c r="D76" s="158"/>
      <c r="E76" s="158"/>
      <c r="F76" s="158"/>
      <c r="G76" s="158"/>
      <c r="H76" s="158"/>
      <c r="I76" s="195"/>
      <c r="J76" s="195"/>
      <c r="K76" s="195"/>
      <c r="L76" s="117"/>
      <c r="M76" s="219"/>
      <c r="N76" s="195"/>
      <c r="O76" s="127"/>
    </row>
    <row r="77" spans="1:15" s="130" customFormat="1" ht="13" customHeight="1" x14ac:dyDescent="0.15">
      <c r="A77" s="127"/>
      <c r="B77" s="127"/>
      <c r="C77" s="223" t="s">
        <v>547</v>
      </c>
      <c r="D77" s="281" t="s">
        <v>746</v>
      </c>
      <c r="E77" s="281"/>
      <c r="F77" s="281"/>
      <c r="G77" s="281"/>
      <c r="H77" s="281"/>
      <c r="I77" s="281"/>
      <c r="J77" s="281"/>
      <c r="K77" s="281"/>
      <c r="L77" s="281"/>
      <c r="M77" s="281"/>
      <c r="N77" s="281"/>
      <c r="O77" s="127"/>
    </row>
    <row r="78" spans="1:15" s="130" customFormat="1" ht="13" customHeight="1" x14ac:dyDescent="0.15">
      <c r="A78" s="127"/>
      <c r="B78" s="127"/>
      <c r="C78" s="223" t="s">
        <v>547</v>
      </c>
      <c r="D78" s="281" t="s">
        <v>560</v>
      </c>
      <c r="E78" s="281"/>
      <c r="F78" s="281"/>
      <c r="G78" s="281"/>
      <c r="H78" s="281"/>
      <c r="I78" s="281"/>
      <c r="J78" s="281"/>
      <c r="K78" s="281"/>
      <c r="L78" s="281"/>
      <c r="M78" s="281"/>
      <c r="N78" s="281"/>
      <c r="O78" s="127"/>
    </row>
    <row r="79" spans="1:15" s="130" customFormat="1" ht="13" customHeight="1" x14ac:dyDescent="0.15">
      <c r="A79" s="127"/>
      <c r="B79" s="127"/>
      <c r="C79" s="223" t="s">
        <v>547</v>
      </c>
      <c r="D79" s="281" t="s">
        <v>536</v>
      </c>
      <c r="E79" s="281"/>
      <c r="F79" s="281"/>
      <c r="G79" s="281"/>
      <c r="H79" s="281"/>
      <c r="I79" s="281"/>
      <c r="J79" s="281"/>
      <c r="K79" s="281"/>
      <c r="L79" s="281"/>
      <c r="M79" s="281"/>
      <c r="N79" s="281"/>
      <c r="O79" s="127"/>
    </row>
    <row r="80" spans="1:15" s="130" customFormat="1" ht="13" customHeight="1" x14ac:dyDescent="0.15">
      <c r="A80" s="127"/>
      <c r="B80" s="127"/>
      <c r="C80" s="223" t="s">
        <v>547</v>
      </c>
      <c r="D80" s="281" t="s">
        <v>561</v>
      </c>
      <c r="E80" s="281"/>
      <c r="F80" s="281"/>
      <c r="G80" s="281"/>
      <c r="H80" s="281"/>
      <c r="I80" s="281"/>
      <c r="J80" s="281"/>
      <c r="K80" s="281"/>
      <c r="L80" s="281"/>
      <c r="M80" s="281"/>
      <c r="N80" s="281"/>
      <c r="O80" s="127"/>
    </row>
    <row r="81" spans="1:15" s="130" customFormat="1" ht="9" customHeight="1" x14ac:dyDescent="0.15">
      <c r="A81" s="127"/>
      <c r="B81" s="127"/>
      <c r="C81" s="166"/>
      <c r="D81" s="158"/>
      <c r="E81" s="158"/>
      <c r="F81" s="158"/>
      <c r="G81" s="158"/>
      <c r="H81" s="158"/>
      <c r="I81" s="195"/>
      <c r="J81" s="195"/>
      <c r="K81" s="195"/>
      <c r="L81" s="117"/>
      <c r="M81" s="219"/>
      <c r="N81" s="195"/>
      <c r="O81" s="127"/>
    </row>
    <row r="82" spans="1:15" s="130" customFormat="1" ht="9" customHeight="1" thickBot="1" x14ac:dyDescent="0.2">
      <c r="A82" s="127"/>
      <c r="B82" s="127"/>
      <c r="C82" s="221" t="s">
        <v>528</v>
      </c>
      <c r="D82" s="158"/>
      <c r="E82" s="158"/>
      <c r="F82" s="158"/>
      <c r="G82" s="158"/>
      <c r="H82" s="158"/>
      <c r="I82" s="195"/>
      <c r="J82" s="195"/>
      <c r="K82" s="195"/>
      <c r="L82" s="117"/>
      <c r="M82" s="219"/>
      <c r="N82" s="195"/>
      <c r="O82" s="127"/>
    </row>
    <row r="83" spans="1:15" s="126" customFormat="1" ht="104.25" customHeight="1" thickBot="1" x14ac:dyDescent="0.25">
      <c r="A83" s="125"/>
      <c r="B83" s="219"/>
      <c r="C83" s="257" t="s">
        <v>12</v>
      </c>
      <c r="D83" s="258"/>
      <c r="E83" s="258"/>
      <c r="F83" s="258"/>
      <c r="G83" s="258"/>
      <c r="H83" s="258"/>
      <c r="I83" s="258"/>
      <c r="J83" s="258"/>
      <c r="K83" s="258"/>
      <c r="L83" s="258"/>
      <c r="M83" s="258"/>
      <c r="N83" s="259"/>
      <c r="O83" s="14"/>
    </row>
    <row r="84" spans="1:15" s="1" customFormat="1" ht="9" customHeight="1" x14ac:dyDescent="0.2">
      <c r="A84" s="2"/>
      <c r="B84" s="2"/>
      <c r="C84" s="2"/>
      <c r="D84" s="174"/>
      <c r="E84" s="174"/>
      <c r="F84" s="174"/>
      <c r="G84" s="174"/>
      <c r="H84" s="174"/>
      <c r="I84" s="173"/>
      <c r="J84" s="173"/>
      <c r="K84" s="173"/>
      <c r="L84" s="117"/>
      <c r="M84" s="219"/>
      <c r="N84" s="173"/>
      <c r="O84" s="2"/>
    </row>
    <row r="85" spans="1:15" s="1" customFormat="1" ht="3" customHeight="1" x14ac:dyDescent="0.2">
      <c r="A85" s="2"/>
      <c r="B85" s="178"/>
      <c r="C85" s="178"/>
      <c r="D85" s="179"/>
      <c r="E85" s="179"/>
      <c r="F85" s="179"/>
      <c r="G85" s="179"/>
      <c r="H85" s="179"/>
      <c r="I85" s="180"/>
      <c r="J85" s="180"/>
      <c r="K85" s="180"/>
      <c r="L85" s="181"/>
      <c r="M85" s="182"/>
      <c r="N85" s="180"/>
      <c r="O85" s="2"/>
    </row>
    <row r="86" spans="1:15" s="1" customFormat="1" ht="9" customHeight="1" x14ac:dyDescent="0.2">
      <c r="A86" s="2"/>
      <c r="B86" s="2"/>
      <c r="C86" s="2"/>
      <c r="D86" s="174"/>
      <c r="E86" s="174"/>
      <c r="F86" s="174"/>
      <c r="G86" s="174"/>
      <c r="H86" s="174"/>
      <c r="I86" s="173"/>
      <c r="J86" s="173"/>
      <c r="K86" s="173"/>
      <c r="L86" s="117"/>
      <c r="M86" s="219"/>
      <c r="N86" s="173"/>
      <c r="O86" s="2"/>
    </row>
    <row r="87" spans="1:15" s="1" customFormat="1" ht="15" customHeight="1" x14ac:dyDescent="0.2">
      <c r="A87" s="2"/>
      <c r="B87" s="242" t="s">
        <v>543</v>
      </c>
      <c r="C87" s="243"/>
      <c r="D87" s="243"/>
      <c r="E87" s="243"/>
      <c r="F87" s="243"/>
      <c r="G87" s="243"/>
      <c r="H87" s="243"/>
      <c r="I87" s="243"/>
      <c r="J87" s="244"/>
      <c r="K87" s="173"/>
      <c r="L87" s="117"/>
      <c r="M87" s="219"/>
      <c r="N87" s="173"/>
      <c r="O87" s="2"/>
    </row>
    <row r="88" spans="1:15" s="130" customFormat="1" ht="3" customHeight="1" x14ac:dyDescent="0.15">
      <c r="A88" s="127"/>
      <c r="B88" s="127"/>
      <c r="C88" s="127"/>
      <c r="D88" s="158"/>
      <c r="E88" s="158"/>
      <c r="F88" s="158"/>
      <c r="G88" s="158"/>
      <c r="H88" s="158"/>
      <c r="I88" s="195"/>
      <c r="J88" s="195"/>
      <c r="K88" s="195"/>
      <c r="L88" s="117"/>
      <c r="M88" s="219"/>
      <c r="N88" s="195"/>
      <c r="O88" s="127"/>
    </row>
    <row r="89" spans="1:15" s="162" customFormat="1" ht="25.75" customHeight="1" x14ac:dyDescent="0.15">
      <c r="A89" s="167"/>
      <c r="B89" s="218"/>
      <c r="C89" s="260" t="s">
        <v>520</v>
      </c>
      <c r="D89" s="260"/>
      <c r="E89" s="260"/>
      <c r="F89" s="260"/>
      <c r="G89" s="260"/>
      <c r="H89" s="260"/>
      <c r="I89" s="260"/>
      <c r="J89" s="260"/>
      <c r="K89" s="260"/>
      <c r="L89" s="260"/>
      <c r="M89" s="260"/>
      <c r="N89" s="260"/>
      <c r="O89" s="167"/>
    </row>
    <row r="90" spans="1:15" s="130" customFormat="1" ht="3" customHeight="1" x14ac:dyDescent="0.15">
      <c r="A90" s="127"/>
      <c r="B90" s="127"/>
      <c r="C90" s="127"/>
      <c r="D90" s="158"/>
      <c r="E90" s="158"/>
      <c r="F90" s="158"/>
      <c r="G90" s="158"/>
      <c r="H90" s="158"/>
      <c r="I90" s="195"/>
      <c r="J90" s="195"/>
      <c r="K90" s="195"/>
      <c r="L90" s="117"/>
      <c r="M90" s="219"/>
      <c r="N90" s="195"/>
      <c r="O90" s="127"/>
    </row>
    <row r="91" spans="1:15" s="130" customFormat="1" ht="13" customHeight="1" x14ac:dyDescent="0.15">
      <c r="A91" s="127"/>
      <c r="B91" s="168"/>
      <c r="C91" s="165" t="s">
        <v>450</v>
      </c>
      <c r="D91" s="158"/>
      <c r="E91" s="158"/>
      <c r="F91" s="158"/>
      <c r="G91" s="158"/>
      <c r="H91" s="158"/>
      <c r="I91" s="195"/>
      <c r="J91" s="195"/>
      <c r="K91" s="195"/>
      <c r="L91" s="117"/>
      <c r="M91" s="219"/>
      <c r="N91" s="195"/>
      <c r="O91" s="127"/>
    </row>
    <row r="92" spans="1:15" s="130" customFormat="1" ht="13" customHeight="1" x14ac:dyDescent="0.15">
      <c r="A92" s="127"/>
      <c r="B92" s="127"/>
      <c r="C92" s="223" t="s">
        <v>547</v>
      </c>
      <c r="D92" s="281" t="s">
        <v>536</v>
      </c>
      <c r="E92" s="281"/>
      <c r="F92" s="281"/>
      <c r="G92" s="281"/>
      <c r="H92" s="281"/>
      <c r="I92" s="281"/>
      <c r="J92" s="281"/>
      <c r="K92" s="281"/>
      <c r="L92" s="281"/>
      <c r="M92" s="281"/>
      <c r="N92" s="281"/>
      <c r="O92" s="127"/>
    </row>
    <row r="93" spans="1:15" s="130" customFormat="1" ht="13" customHeight="1" x14ac:dyDescent="0.15">
      <c r="A93" s="127"/>
      <c r="B93" s="127"/>
      <c r="C93" s="223" t="s">
        <v>547</v>
      </c>
      <c r="D93" s="281" t="s">
        <v>537</v>
      </c>
      <c r="E93" s="281"/>
      <c r="F93" s="281"/>
      <c r="G93" s="281"/>
      <c r="H93" s="281"/>
      <c r="I93" s="281"/>
      <c r="J93" s="281"/>
      <c r="K93" s="281"/>
      <c r="L93" s="281"/>
      <c r="M93" s="281"/>
      <c r="N93" s="281"/>
      <c r="O93" s="127"/>
    </row>
    <row r="94" spans="1:15" s="130" customFormat="1" ht="13" customHeight="1" x14ac:dyDescent="0.15">
      <c r="A94" s="127"/>
      <c r="B94" s="127"/>
      <c r="C94" s="223" t="s">
        <v>547</v>
      </c>
      <c r="D94" s="281" t="s">
        <v>538</v>
      </c>
      <c r="E94" s="281"/>
      <c r="F94" s="281"/>
      <c r="G94" s="281"/>
      <c r="H94" s="281"/>
      <c r="I94" s="281"/>
      <c r="J94" s="281"/>
      <c r="K94" s="281"/>
      <c r="L94" s="281"/>
      <c r="M94" s="281"/>
      <c r="N94" s="281"/>
      <c r="O94" s="127"/>
    </row>
    <row r="95" spans="1:15" s="130" customFormat="1" ht="9" customHeight="1" x14ac:dyDescent="0.15">
      <c r="A95" s="127"/>
      <c r="B95" s="127"/>
      <c r="C95" s="166"/>
      <c r="D95" s="158"/>
      <c r="E95" s="158"/>
      <c r="F95" s="158"/>
      <c r="G95" s="158"/>
      <c r="H95" s="158"/>
      <c r="I95" s="195"/>
      <c r="J95" s="195"/>
      <c r="K95" s="195"/>
      <c r="L95" s="117"/>
      <c r="M95" s="219"/>
      <c r="N95" s="195"/>
      <c r="O95" s="127"/>
    </row>
    <row r="96" spans="1:15" s="130" customFormat="1" ht="9" customHeight="1" thickBot="1" x14ac:dyDescent="0.2">
      <c r="A96" s="127"/>
      <c r="B96" s="127"/>
      <c r="C96" s="221" t="s">
        <v>528</v>
      </c>
      <c r="D96" s="158"/>
      <c r="E96" s="158"/>
      <c r="F96" s="158"/>
      <c r="G96" s="158"/>
      <c r="H96" s="158"/>
      <c r="I96" s="195"/>
      <c r="J96" s="195"/>
      <c r="K96" s="195"/>
      <c r="L96" s="117"/>
      <c r="M96" s="219"/>
      <c r="N96" s="195"/>
      <c r="O96" s="127"/>
    </row>
    <row r="97" spans="1:15" s="126" customFormat="1" ht="104.25" customHeight="1" thickBot="1" x14ac:dyDescent="0.25">
      <c r="A97" s="125"/>
      <c r="B97" s="219"/>
      <c r="C97" s="257"/>
      <c r="D97" s="258"/>
      <c r="E97" s="258"/>
      <c r="F97" s="258"/>
      <c r="G97" s="258"/>
      <c r="H97" s="258"/>
      <c r="I97" s="258"/>
      <c r="J97" s="258"/>
      <c r="K97" s="258"/>
      <c r="L97" s="258"/>
      <c r="M97" s="258"/>
      <c r="N97" s="259"/>
      <c r="O97" s="14"/>
    </row>
    <row r="98" spans="1:15" s="1" customFormat="1" ht="9" customHeight="1" x14ac:dyDescent="0.2">
      <c r="A98" s="2"/>
      <c r="B98" s="2"/>
      <c r="C98" s="2"/>
      <c r="D98" s="174"/>
      <c r="E98" s="174"/>
      <c r="F98" s="174"/>
      <c r="G98" s="174"/>
      <c r="H98" s="174"/>
      <c r="I98" s="173"/>
      <c r="J98" s="173"/>
      <c r="K98" s="173"/>
      <c r="L98" s="117"/>
      <c r="M98" s="219"/>
      <c r="N98" s="173"/>
      <c r="O98" s="2"/>
    </row>
    <row r="99" spans="1:15" s="1" customFormat="1" ht="3" customHeight="1" x14ac:dyDescent="0.2">
      <c r="A99" s="2"/>
      <c r="B99" s="178"/>
      <c r="C99" s="178"/>
      <c r="D99" s="179"/>
      <c r="E99" s="179"/>
      <c r="F99" s="179"/>
      <c r="G99" s="179"/>
      <c r="H99" s="179"/>
      <c r="I99" s="180"/>
      <c r="J99" s="180"/>
      <c r="K99" s="180"/>
      <c r="L99" s="181"/>
      <c r="M99" s="182"/>
      <c r="N99" s="180"/>
      <c r="O99" s="2"/>
    </row>
    <row r="100" spans="1:15" s="1" customFormat="1" ht="9" customHeight="1" x14ac:dyDescent="0.2">
      <c r="A100" s="2"/>
      <c r="B100" s="2"/>
      <c r="C100" s="2"/>
      <c r="D100" s="174"/>
      <c r="E100" s="174"/>
      <c r="F100" s="174"/>
      <c r="G100" s="174"/>
      <c r="H100" s="174"/>
      <c r="I100" s="173"/>
      <c r="J100" s="173"/>
      <c r="K100" s="173"/>
      <c r="L100" s="117"/>
      <c r="M100" s="219"/>
      <c r="N100" s="173"/>
      <c r="O100" s="2"/>
    </row>
    <row r="101" spans="1:15" s="1" customFormat="1" ht="15" customHeight="1" x14ac:dyDescent="0.2">
      <c r="A101" s="2"/>
      <c r="B101" s="242" t="s">
        <v>544</v>
      </c>
      <c r="C101" s="243"/>
      <c r="D101" s="243"/>
      <c r="E101" s="243"/>
      <c r="F101" s="243"/>
      <c r="G101" s="243"/>
      <c r="H101" s="243"/>
      <c r="I101" s="243"/>
      <c r="J101" s="244"/>
      <c r="K101" s="173"/>
      <c r="L101" s="117"/>
      <c r="M101" s="219"/>
      <c r="N101" s="173"/>
      <c r="O101" s="2"/>
    </row>
    <row r="102" spans="1:15" s="130" customFormat="1" ht="3" customHeight="1" x14ac:dyDescent="0.15">
      <c r="A102" s="127"/>
      <c r="B102" s="127"/>
      <c r="C102" s="127"/>
      <c r="D102" s="158"/>
      <c r="E102" s="158"/>
      <c r="F102" s="158"/>
      <c r="G102" s="158"/>
      <c r="H102" s="158"/>
      <c r="I102" s="195"/>
      <c r="J102" s="195"/>
      <c r="K102" s="195"/>
      <c r="L102" s="117"/>
      <c r="M102" s="219"/>
      <c r="N102" s="195"/>
      <c r="O102" s="127"/>
    </row>
    <row r="103" spans="1:15" s="162" customFormat="1" ht="13" customHeight="1" x14ac:dyDescent="0.15">
      <c r="A103" s="167"/>
      <c r="B103" s="218"/>
      <c r="C103" s="260" t="s">
        <v>472</v>
      </c>
      <c r="D103" s="260"/>
      <c r="E103" s="260"/>
      <c r="F103" s="260"/>
      <c r="G103" s="260"/>
      <c r="H103" s="260"/>
      <c r="I103" s="260"/>
      <c r="J103" s="260"/>
      <c r="K103" s="260"/>
      <c r="L103" s="260"/>
      <c r="M103" s="260"/>
      <c r="N103" s="260"/>
      <c r="O103" s="167"/>
    </row>
    <row r="104" spans="1:15" s="130" customFormat="1" ht="3" customHeight="1" x14ac:dyDescent="0.15">
      <c r="A104" s="127"/>
      <c r="B104" s="127"/>
      <c r="C104" s="127"/>
      <c r="D104" s="158"/>
      <c r="E104" s="158"/>
      <c r="F104" s="158"/>
      <c r="G104" s="158"/>
      <c r="H104" s="158"/>
      <c r="I104" s="195"/>
      <c r="J104" s="195"/>
      <c r="K104" s="195"/>
      <c r="L104" s="117"/>
      <c r="M104" s="219"/>
      <c r="N104" s="195"/>
      <c r="O104" s="127"/>
    </row>
    <row r="105" spans="1:15" s="130" customFormat="1" ht="13" customHeight="1" x14ac:dyDescent="0.15">
      <c r="A105" s="127"/>
      <c r="B105" s="168"/>
      <c r="C105" s="165" t="s">
        <v>450</v>
      </c>
      <c r="D105" s="158"/>
      <c r="E105" s="158"/>
      <c r="F105" s="158"/>
      <c r="G105" s="158"/>
      <c r="H105" s="158"/>
      <c r="I105" s="195"/>
      <c r="J105" s="195"/>
      <c r="K105" s="195"/>
      <c r="L105" s="117"/>
      <c r="M105" s="219"/>
      <c r="N105" s="195"/>
      <c r="O105" s="127"/>
    </row>
    <row r="106" spans="1:15" s="130" customFormat="1" ht="13" customHeight="1" x14ac:dyDescent="0.15">
      <c r="A106" s="127"/>
      <c r="B106" s="127"/>
      <c r="C106" s="223" t="s">
        <v>547</v>
      </c>
      <c r="D106" s="281" t="s">
        <v>562</v>
      </c>
      <c r="E106" s="281"/>
      <c r="F106" s="281"/>
      <c r="G106" s="281"/>
      <c r="H106" s="281"/>
      <c r="I106" s="281"/>
      <c r="J106" s="281"/>
      <c r="K106" s="281"/>
      <c r="L106" s="281"/>
      <c r="M106" s="281"/>
      <c r="N106" s="281"/>
      <c r="O106" s="127"/>
    </row>
    <row r="107" spans="1:15" s="130" customFormat="1" ht="13" customHeight="1" x14ac:dyDescent="0.15">
      <c r="A107" s="127"/>
      <c r="B107" s="127"/>
      <c r="C107" s="223" t="s">
        <v>547</v>
      </c>
      <c r="D107" s="281" t="s">
        <v>563</v>
      </c>
      <c r="E107" s="281"/>
      <c r="F107" s="281"/>
      <c r="G107" s="281"/>
      <c r="H107" s="281"/>
      <c r="I107" s="281"/>
      <c r="J107" s="281"/>
      <c r="K107" s="281"/>
      <c r="L107" s="281"/>
      <c r="M107" s="281"/>
      <c r="N107" s="281"/>
      <c r="O107" s="127"/>
    </row>
    <row r="108" spans="1:15" s="130" customFormat="1" ht="13" customHeight="1" x14ac:dyDescent="0.15">
      <c r="A108" s="127"/>
      <c r="B108" s="127"/>
      <c r="C108" s="223" t="s">
        <v>547</v>
      </c>
      <c r="D108" s="281" t="s">
        <v>564</v>
      </c>
      <c r="E108" s="281"/>
      <c r="F108" s="281"/>
      <c r="G108" s="281"/>
      <c r="H108" s="281"/>
      <c r="I108" s="281"/>
      <c r="J108" s="281"/>
      <c r="K108" s="281"/>
      <c r="L108" s="281"/>
      <c r="M108" s="281"/>
      <c r="N108" s="281"/>
      <c r="O108" s="127"/>
    </row>
    <row r="109" spans="1:15" s="130" customFormat="1" ht="9" customHeight="1" x14ac:dyDescent="0.15">
      <c r="A109" s="127"/>
      <c r="B109" s="127"/>
      <c r="C109" s="166"/>
      <c r="D109" s="158"/>
      <c r="E109" s="158"/>
      <c r="F109" s="158"/>
      <c r="G109" s="158"/>
      <c r="H109" s="158"/>
      <c r="I109" s="195"/>
      <c r="J109" s="195"/>
      <c r="K109" s="195"/>
      <c r="L109" s="117"/>
      <c r="M109" s="219"/>
      <c r="N109" s="195"/>
      <c r="O109" s="127"/>
    </row>
    <row r="110" spans="1:15" s="130" customFormat="1" ht="9" customHeight="1" thickBot="1" x14ac:dyDescent="0.2">
      <c r="A110" s="127"/>
      <c r="B110" s="127"/>
      <c r="C110" s="221" t="s">
        <v>528</v>
      </c>
      <c r="D110" s="158"/>
      <c r="E110" s="158"/>
      <c r="F110" s="158"/>
      <c r="G110" s="158"/>
      <c r="H110" s="158"/>
      <c r="I110" s="195"/>
      <c r="J110" s="195"/>
      <c r="K110" s="195"/>
      <c r="L110" s="117"/>
      <c r="M110" s="219"/>
      <c r="N110" s="195"/>
      <c r="O110" s="127"/>
    </row>
    <row r="111" spans="1:15" s="126" customFormat="1" ht="104.25" customHeight="1" thickBot="1" x14ac:dyDescent="0.25">
      <c r="A111" s="125"/>
      <c r="B111" s="219"/>
      <c r="C111" s="257" t="s">
        <v>12</v>
      </c>
      <c r="D111" s="258"/>
      <c r="E111" s="258"/>
      <c r="F111" s="258"/>
      <c r="G111" s="258"/>
      <c r="H111" s="258"/>
      <c r="I111" s="258"/>
      <c r="J111" s="258"/>
      <c r="K111" s="258"/>
      <c r="L111" s="258"/>
      <c r="M111" s="258"/>
      <c r="N111" s="259"/>
      <c r="O111" s="14"/>
    </row>
    <row r="112" spans="1:15" s="1" customFormat="1" ht="9" customHeight="1" x14ac:dyDescent="0.2">
      <c r="A112" s="2"/>
      <c r="B112" s="2"/>
      <c r="C112" s="2"/>
      <c r="D112" s="174"/>
      <c r="E112" s="174"/>
      <c r="F112" s="174"/>
      <c r="G112" s="174"/>
      <c r="H112" s="174"/>
      <c r="I112" s="173"/>
      <c r="J112" s="173"/>
      <c r="K112" s="173"/>
      <c r="L112" s="117"/>
      <c r="M112" s="219"/>
      <c r="N112" s="173"/>
      <c r="O112" s="2"/>
    </row>
    <row r="113" spans="1:15" s="1" customFormat="1" ht="3" customHeight="1" x14ac:dyDescent="0.2">
      <c r="A113" s="2"/>
      <c r="B113" s="178"/>
      <c r="C113" s="178"/>
      <c r="D113" s="179"/>
      <c r="E113" s="179"/>
      <c r="F113" s="179"/>
      <c r="G113" s="179"/>
      <c r="H113" s="179"/>
      <c r="I113" s="180"/>
      <c r="J113" s="180"/>
      <c r="K113" s="180"/>
      <c r="L113" s="181"/>
      <c r="M113" s="182"/>
      <c r="N113" s="180"/>
      <c r="O113" s="2"/>
    </row>
    <row r="114" spans="1:15" s="1" customFormat="1" ht="9" customHeight="1" x14ac:dyDescent="0.2">
      <c r="A114" s="2"/>
      <c r="B114" s="2"/>
      <c r="C114" s="2"/>
      <c r="D114" s="174"/>
      <c r="E114" s="174"/>
      <c r="F114" s="174"/>
      <c r="G114" s="174"/>
      <c r="H114" s="174"/>
      <c r="I114" s="173"/>
      <c r="J114" s="173"/>
      <c r="K114" s="173"/>
      <c r="L114" s="117"/>
      <c r="M114" s="219"/>
      <c r="N114" s="173"/>
      <c r="O114" s="2"/>
    </row>
    <row r="115" spans="1:15" s="1" customFormat="1" ht="15" customHeight="1" x14ac:dyDescent="0.2">
      <c r="A115" s="2"/>
      <c r="B115" s="242" t="s">
        <v>545</v>
      </c>
      <c r="C115" s="243"/>
      <c r="D115" s="243"/>
      <c r="E115" s="243"/>
      <c r="F115" s="243"/>
      <c r="G115" s="243"/>
      <c r="H115" s="243"/>
      <c r="I115" s="243"/>
      <c r="J115" s="244"/>
      <c r="K115" s="173"/>
      <c r="L115" s="117"/>
      <c r="M115" s="219"/>
      <c r="N115" s="173"/>
      <c r="O115" s="2"/>
    </row>
    <row r="116" spans="1:15" s="130" customFormat="1" ht="3" customHeight="1" x14ac:dyDescent="0.15">
      <c r="A116" s="127"/>
      <c r="B116" s="127"/>
      <c r="C116" s="127"/>
      <c r="D116" s="158"/>
      <c r="E116" s="158"/>
      <c r="F116" s="158"/>
      <c r="G116" s="158"/>
      <c r="H116" s="158"/>
      <c r="I116" s="195"/>
      <c r="J116" s="195"/>
      <c r="K116" s="195"/>
      <c r="L116" s="117"/>
      <c r="M116" s="219"/>
      <c r="N116" s="195"/>
      <c r="O116" s="127"/>
    </row>
    <row r="117" spans="1:15" s="162" customFormat="1" ht="25.75" customHeight="1" x14ac:dyDescent="0.15">
      <c r="A117" s="167"/>
      <c r="B117" s="218"/>
      <c r="C117" s="260" t="s">
        <v>516</v>
      </c>
      <c r="D117" s="260"/>
      <c r="E117" s="260"/>
      <c r="F117" s="260"/>
      <c r="G117" s="260"/>
      <c r="H117" s="260"/>
      <c r="I117" s="260"/>
      <c r="J117" s="260"/>
      <c r="K117" s="260"/>
      <c r="L117" s="260"/>
      <c r="M117" s="260"/>
      <c r="N117" s="260"/>
      <c r="O117" s="167"/>
    </row>
    <row r="118" spans="1:15" s="130" customFormat="1" ht="3" customHeight="1" x14ac:dyDescent="0.15">
      <c r="A118" s="127"/>
      <c r="B118" s="127"/>
      <c r="C118" s="127"/>
      <c r="D118" s="158"/>
      <c r="E118" s="158"/>
      <c r="F118" s="158"/>
      <c r="G118" s="158"/>
      <c r="H118" s="158"/>
      <c r="I118" s="195"/>
      <c r="J118" s="195"/>
      <c r="K118" s="195"/>
      <c r="L118" s="117"/>
      <c r="M118" s="219"/>
      <c r="N118" s="195"/>
      <c r="O118" s="127"/>
    </row>
    <row r="119" spans="1:15" s="130" customFormat="1" ht="13" customHeight="1" x14ac:dyDescent="0.15">
      <c r="A119" s="127"/>
      <c r="B119" s="168"/>
      <c r="C119" s="165" t="s">
        <v>450</v>
      </c>
      <c r="D119" s="158"/>
      <c r="E119" s="158"/>
      <c r="F119" s="158"/>
      <c r="G119" s="158"/>
      <c r="H119" s="158"/>
      <c r="I119" s="195"/>
      <c r="J119" s="195"/>
      <c r="K119" s="195"/>
      <c r="L119" s="117"/>
      <c r="M119" s="219"/>
      <c r="N119" s="195"/>
      <c r="O119" s="127"/>
    </row>
    <row r="120" spans="1:15" s="130" customFormat="1" ht="13" customHeight="1" x14ac:dyDescent="0.15">
      <c r="A120" s="127"/>
      <c r="B120" s="127"/>
      <c r="C120" s="223" t="s">
        <v>547</v>
      </c>
      <c r="D120" s="281" t="s">
        <v>536</v>
      </c>
      <c r="E120" s="281"/>
      <c r="F120" s="281"/>
      <c r="G120" s="281"/>
      <c r="H120" s="281"/>
      <c r="I120" s="281"/>
      <c r="J120" s="281"/>
      <c r="K120" s="281"/>
      <c r="L120" s="281"/>
      <c r="M120" s="281"/>
      <c r="N120" s="281"/>
      <c r="O120" s="127"/>
    </row>
    <row r="121" spans="1:15" s="130" customFormat="1" ht="13" customHeight="1" x14ac:dyDescent="0.15">
      <c r="A121" s="127"/>
      <c r="B121" s="127"/>
      <c r="C121" s="223" t="s">
        <v>547</v>
      </c>
      <c r="D121" s="281" t="s">
        <v>565</v>
      </c>
      <c r="E121" s="281"/>
      <c r="F121" s="281"/>
      <c r="G121" s="281"/>
      <c r="H121" s="281"/>
      <c r="I121" s="281"/>
      <c r="J121" s="281"/>
      <c r="K121" s="281"/>
      <c r="L121" s="281"/>
      <c r="M121" s="281"/>
      <c r="N121" s="281"/>
      <c r="O121" s="127"/>
    </row>
    <row r="122" spans="1:15" s="130" customFormat="1" ht="13" customHeight="1" x14ac:dyDescent="0.15">
      <c r="A122" s="127"/>
      <c r="B122" s="127"/>
      <c r="C122" s="223" t="s">
        <v>547</v>
      </c>
      <c r="D122" s="281" t="s">
        <v>566</v>
      </c>
      <c r="E122" s="281"/>
      <c r="F122" s="281"/>
      <c r="G122" s="281"/>
      <c r="H122" s="281"/>
      <c r="I122" s="281"/>
      <c r="J122" s="281"/>
      <c r="K122" s="281"/>
      <c r="L122" s="281"/>
      <c r="M122" s="281"/>
      <c r="N122" s="281"/>
      <c r="O122" s="127"/>
    </row>
    <row r="123" spans="1:15" s="130" customFormat="1" ht="9" customHeight="1" x14ac:dyDescent="0.15">
      <c r="A123" s="127"/>
      <c r="B123" s="127"/>
      <c r="C123" s="166"/>
      <c r="D123" s="158"/>
      <c r="E123" s="158"/>
      <c r="F123" s="158"/>
      <c r="G123" s="158"/>
      <c r="H123" s="158"/>
      <c r="I123" s="195"/>
      <c r="J123" s="195"/>
      <c r="K123" s="195"/>
      <c r="L123" s="117"/>
      <c r="M123" s="219"/>
      <c r="N123" s="195"/>
      <c r="O123" s="127"/>
    </row>
    <row r="124" spans="1:15" s="130" customFormat="1" ht="9" customHeight="1" thickBot="1" x14ac:dyDescent="0.2">
      <c r="A124" s="127"/>
      <c r="B124" s="127"/>
      <c r="C124" s="221" t="s">
        <v>528</v>
      </c>
      <c r="D124" s="158"/>
      <c r="E124" s="158"/>
      <c r="F124" s="158"/>
      <c r="G124" s="158"/>
      <c r="H124" s="158"/>
      <c r="I124" s="195"/>
      <c r="J124" s="195"/>
      <c r="K124" s="195"/>
      <c r="L124" s="117"/>
      <c r="M124" s="219"/>
      <c r="N124" s="195"/>
      <c r="O124" s="127"/>
    </row>
    <row r="125" spans="1:15" s="126" customFormat="1" ht="104.25" customHeight="1" thickBot="1" x14ac:dyDescent="0.25">
      <c r="A125" s="125"/>
      <c r="B125" s="219"/>
      <c r="C125" s="257" t="s">
        <v>12</v>
      </c>
      <c r="D125" s="258"/>
      <c r="E125" s="258"/>
      <c r="F125" s="258"/>
      <c r="G125" s="258"/>
      <c r="H125" s="258"/>
      <c r="I125" s="258"/>
      <c r="J125" s="258"/>
      <c r="K125" s="258"/>
      <c r="L125" s="258"/>
      <c r="M125" s="258"/>
      <c r="N125" s="259"/>
      <c r="O125" s="14"/>
    </row>
    <row r="126" spans="1:15" s="1" customFormat="1" ht="9" customHeight="1" x14ac:dyDescent="0.2">
      <c r="A126" s="2"/>
      <c r="B126" s="2"/>
      <c r="C126" s="2"/>
      <c r="D126" s="174"/>
      <c r="E126" s="174"/>
      <c r="F126" s="174"/>
      <c r="G126" s="174"/>
      <c r="H126" s="174"/>
      <c r="I126" s="173"/>
      <c r="J126" s="173"/>
      <c r="K126" s="173"/>
      <c r="L126" s="117"/>
      <c r="M126" s="219"/>
      <c r="N126" s="173"/>
      <c r="O126" s="2"/>
    </row>
    <row r="127" spans="1:15" s="1" customFormat="1" ht="3" customHeight="1" x14ac:dyDescent="0.2">
      <c r="A127" s="2"/>
      <c r="B127" s="178"/>
      <c r="C127" s="178"/>
      <c r="D127" s="179"/>
      <c r="E127" s="179"/>
      <c r="F127" s="179"/>
      <c r="G127" s="179"/>
      <c r="H127" s="179"/>
      <c r="I127" s="180"/>
      <c r="J127" s="180"/>
      <c r="K127" s="180"/>
      <c r="L127" s="181"/>
      <c r="M127" s="182"/>
      <c r="N127" s="180"/>
      <c r="O127" s="2"/>
    </row>
    <row r="128" spans="1:15" s="1" customFormat="1" ht="9" customHeight="1" x14ac:dyDescent="0.2">
      <c r="A128" s="2"/>
      <c r="B128" s="2"/>
      <c r="C128" s="2"/>
      <c r="D128" s="174"/>
      <c r="E128" s="174"/>
      <c r="F128" s="174"/>
      <c r="G128" s="174"/>
      <c r="H128" s="174"/>
      <c r="I128" s="173"/>
      <c r="J128" s="173"/>
      <c r="K128" s="173"/>
      <c r="L128" s="117"/>
      <c r="M128" s="219"/>
      <c r="N128" s="173"/>
      <c r="O128" s="2"/>
    </row>
    <row r="129" spans="1:15" s="1" customFormat="1" ht="15" customHeight="1" x14ac:dyDescent="0.2">
      <c r="A129" s="2"/>
      <c r="B129" s="242" t="s">
        <v>546</v>
      </c>
      <c r="C129" s="243"/>
      <c r="D129" s="243"/>
      <c r="E129" s="243"/>
      <c r="F129" s="243"/>
      <c r="G129" s="243"/>
      <c r="H129" s="243"/>
      <c r="I129" s="243"/>
      <c r="J129" s="244"/>
      <c r="K129" s="173"/>
      <c r="L129" s="117"/>
      <c r="M129" s="219"/>
      <c r="N129" s="173"/>
      <c r="O129" s="2"/>
    </row>
    <row r="130" spans="1:15" s="130" customFormat="1" ht="3" customHeight="1" x14ac:dyDescent="0.15">
      <c r="A130" s="127"/>
      <c r="B130" s="127"/>
      <c r="C130" s="127"/>
      <c r="D130" s="158"/>
      <c r="E130" s="158"/>
      <c r="F130" s="158"/>
      <c r="G130" s="158"/>
      <c r="H130" s="158"/>
      <c r="I130" s="195"/>
      <c r="J130" s="195"/>
      <c r="K130" s="195"/>
      <c r="L130" s="117"/>
      <c r="M130" s="219"/>
      <c r="N130" s="195"/>
      <c r="O130" s="127"/>
    </row>
    <row r="131" spans="1:15" s="162" customFormat="1" ht="39" customHeight="1" x14ac:dyDescent="0.15">
      <c r="A131" s="167"/>
      <c r="B131" s="218"/>
      <c r="C131" s="260" t="s">
        <v>473</v>
      </c>
      <c r="D131" s="260"/>
      <c r="E131" s="260"/>
      <c r="F131" s="260"/>
      <c r="G131" s="260"/>
      <c r="H131" s="260"/>
      <c r="I131" s="260"/>
      <c r="J131" s="260"/>
      <c r="K131" s="260"/>
      <c r="L131" s="260"/>
      <c r="M131" s="260"/>
      <c r="N131" s="260"/>
      <c r="O131" s="167"/>
    </row>
    <row r="132" spans="1:15" s="130" customFormat="1" ht="3" customHeight="1" x14ac:dyDescent="0.15">
      <c r="A132" s="127"/>
      <c r="B132" s="127"/>
      <c r="C132" s="127"/>
      <c r="D132" s="158"/>
      <c r="E132" s="158"/>
      <c r="F132" s="158"/>
      <c r="G132" s="158"/>
      <c r="H132" s="158"/>
      <c r="I132" s="195"/>
      <c r="J132" s="195"/>
      <c r="K132" s="195"/>
      <c r="L132" s="117"/>
      <c r="M132" s="219"/>
      <c r="N132" s="195"/>
      <c r="O132" s="127"/>
    </row>
    <row r="133" spans="1:15" s="130" customFormat="1" ht="13" customHeight="1" x14ac:dyDescent="0.15">
      <c r="A133" s="127"/>
      <c r="B133" s="168"/>
      <c r="C133" s="165" t="s">
        <v>450</v>
      </c>
      <c r="D133" s="158"/>
      <c r="E133" s="158"/>
      <c r="F133" s="158"/>
      <c r="G133" s="158"/>
      <c r="H133" s="158"/>
      <c r="I133" s="195"/>
      <c r="J133" s="195"/>
      <c r="K133" s="195"/>
      <c r="L133" s="117"/>
      <c r="M133" s="219"/>
      <c r="N133" s="195"/>
      <c r="O133" s="127"/>
    </row>
    <row r="134" spans="1:15" s="130" customFormat="1" ht="13" customHeight="1" x14ac:dyDescent="0.15">
      <c r="A134" s="127"/>
      <c r="B134" s="127"/>
      <c r="C134" s="223" t="s">
        <v>547</v>
      </c>
      <c r="D134" s="281" t="s">
        <v>567</v>
      </c>
      <c r="E134" s="281"/>
      <c r="F134" s="281"/>
      <c r="G134" s="281"/>
      <c r="H134" s="281"/>
      <c r="I134" s="281"/>
      <c r="J134" s="281"/>
      <c r="K134" s="281"/>
      <c r="L134" s="281"/>
      <c r="M134" s="281"/>
      <c r="N134" s="281"/>
      <c r="O134" s="127"/>
    </row>
    <row r="135" spans="1:15" s="130" customFormat="1" ht="9" customHeight="1" x14ac:dyDescent="0.15">
      <c r="A135" s="127"/>
      <c r="B135" s="127"/>
      <c r="C135" s="166"/>
      <c r="D135" s="158"/>
      <c r="E135" s="158"/>
      <c r="F135" s="158"/>
      <c r="G135" s="158"/>
      <c r="H135" s="158"/>
      <c r="I135" s="195"/>
      <c r="J135" s="195"/>
      <c r="K135" s="195"/>
      <c r="L135" s="117"/>
      <c r="M135" s="219"/>
      <c r="N135" s="195"/>
      <c r="O135" s="127"/>
    </row>
    <row r="136" spans="1:15" s="130" customFormat="1" ht="9" customHeight="1" thickBot="1" x14ac:dyDescent="0.2">
      <c r="A136" s="127"/>
      <c r="B136" s="127"/>
      <c r="C136" s="221" t="s">
        <v>528</v>
      </c>
      <c r="D136" s="158"/>
      <c r="E136" s="158"/>
      <c r="F136" s="158"/>
      <c r="G136" s="158"/>
      <c r="H136" s="158"/>
      <c r="I136" s="195"/>
      <c r="J136" s="195"/>
      <c r="K136" s="195"/>
      <c r="L136" s="117"/>
      <c r="M136" s="219"/>
      <c r="N136" s="195"/>
      <c r="O136" s="127"/>
    </row>
    <row r="137" spans="1:15" s="126" customFormat="1" ht="104.25" customHeight="1" thickBot="1" x14ac:dyDescent="0.25">
      <c r="A137" s="125"/>
      <c r="B137" s="219"/>
      <c r="C137" s="257" t="s">
        <v>12</v>
      </c>
      <c r="D137" s="258"/>
      <c r="E137" s="258"/>
      <c r="F137" s="258"/>
      <c r="G137" s="258"/>
      <c r="H137" s="258"/>
      <c r="I137" s="258"/>
      <c r="J137" s="258"/>
      <c r="K137" s="258"/>
      <c r="L137" s="258"/>
      <c r="M137" s="258"/>
      <c r="N137" s="259"/>
      <c r="O137" s="14"/>
    </row>
    <row r="138" spans="1:15" s="6" customFormat="1" ht="9" customHeight="1" x14ac:dyDescent="0.15">
      <c r="A138" s="127"/>
      <c r="B138" s="127"/>
      <c r="C138" s="127"/>
      <c r="D138" s="80"/>
      <c r="E138" s="128"/>
      <c r="F138" s="129"/>
      <c r="G138" s="127"/>
      <c r="H138" s="127"/>
      <c r="I138" s="11"/>
      <c r="J138" s="127"/>
      <c r="K138" s="127"/>
      <c r="L138" s="127"/>
      <c r="M138" s="127"/>
      <c r="N138" s="127"/>
      <c r="O138" s="127"/>
    </row>
    <row r="139" spans="1:15" s="5" customFormat="1" ht="30" customHeight="1" x14ac:dyDescent="0.15">
      <c r="A139" s="4"/>
      <c r="B139" s="245" t="s">
        <v>490</v>
      </c>
      <c r="C139" s="246"/>
      <c r="D139" s="246"/>
      <c r="E139" s="246"/>
      <c r="F139" s="246"/>
      <c r="G139" s="246"/>
      <c r="H139" s="246"/>
      <c r="I139" s="246"/>
      <c r="J139" s="246"/>
      <c r="K139" s="246"/>
      <c r="L139" s="246"/>
      <c r="M139" s="246"/>
      <c r="N139" s="247"/>
      <c r="O139" s="4"/>
    </row>
    <row r="140" spans="1:15" ht="9" customHeight="1" x14ac:dyDescent="0.2">
      <c r="A140" s="127"/>
      <c r="B140" s="127"/>
      <c r="C140" s="127"/>
      <c r="D140" s="131"/>
      <c r="E140" s="132"/>
      <c r="F140" s="131"/>
      <c r="G140" s="131"/>
      <c r="H140" s="131"/>
      <c r="I140" s="131"/>
      <c r="J140" s="131"/>
      <c r="K140" s="131"/>
      <c r="L140" s="131"/>
      <c r="M140" s="131"/>
      <c r="N140" s="133"/>
      <c r="O140" s="119"/>
    </row>
  </sheetData>
  <sheetProtection password="C89C" sheet="1" selectLockedCells="1"/>
  <mergeCells count="62">
    <mergeCell ref="B2:N2"/>
    <mergeCell ref="B8:J8"/>
    <mergeCell ref="C10:N10"/>
    <mergeCell ref="C23:N23"/>
    <mergeCell ref="C4:N4"/>
    <mergeCell ref="C17:N17"/>
    <mergeCell ref="B21:J21"/>
    <mergeCell ref="D14:N14"/>
    <mergeCell ref="D13:N13"/>
    <mergeCell ref="B87:J87"/>
    <mergeCell ref="C89:N89"/>
    <mergeCell ref="C74:N74"/>
    <mergeCell ref="B72:J72"/>
    <mergeCell ref="B58:J58"/>
    <mergeCell ref="C60:N60"/>
    <mergeCell ref="D78:N78"/>
    <mergeCell ref="D107:N107"/>
    <mergeCell ref="D120:N120"/>
    <mergeCell ref="D108:N108"/>
    <mergeCell ref="C103:N103"/>
    <mergeCell ref="B101:J101"/>
    <mergeCell ref="D121:N121"/>
    <mergeCell ref="D122:N122"/>
    <mergeCell ref="D134:N134"/>
    <mergeCell ref="B115:J115"/>
    <mergeCell ref="C117:N117"/>
    <mergeCell ref="B139:N139"/>
    <mergeCell ref="C54:N54"/>
    <mergeCell ref="C83:N83"/>
    <mergeCell ref="C111:N111"/>
    <mergeCell ref="C125:N125"/>
    <mergeCell ref="C137:N137"/>
    <mergeCell ref="C97:N97"/>
    <mergeCell ref="C68:N68"/>
    <mergeCell ref="D79:N79"/>
    <mergeCell ref="D80:N80"/>
    <mergeCell ref="D92:N92"/>
    <mergeCell ref="D93:N93"/>
    <mergeCell ref="D94:N94"/>
    <mergeCell ref="D106:N106"/>
    <mergeCell ref="C131:N131"/>
    <mergeCell ref="B129:J129"/>
    <mergeCell ref="D26:N26"/>
    <mergeCell ref="D27:N27"/>
    <mergeCell ref="D28:N28"/>
    <mergeCell ref="D29:N29"/>
    <mergeCell ref="D30:N30"/>
    <mergeCell ref="D31:N31"/>
    <mergeCell ref="D49:N49"/>
    <mergeCell ref="D50:N50"/>
    <mergeCell ref="D51:N51"/>
    <mergeCell ref="D77:N77"/>
    <mergeCell ref="D63:N63"/>
    <mergeCell ref="D64:N64"/>
    <mergeCell ref="D65:N65"/>
    <mergeCell ref="D47:N47"/>
    <mergeCell ref="C40:N40"/>
    <mergeCell ref="B38:J38"/>
    <mergeCell ref="D44:N44"/>
    <mergeCell ref="D45:N45"/>
    <mergeCell ref="D46:N46"/>
    <mergeCell ref="C34:N34"/>
  </mergeCells>
  <dataValidations count="1">
    <dataValidation type="textLength" operator="lessThanOrEqual" allowBlank="1" showInputMessage="1" showErrorMessage="1" sqref="I9:J9 I22:J22 I18:J20 K18:K22 I5:J7 F3:N3 K5:K9 I123:K124 K72:K73 I32:K33 I39:J39 I59:J59 I35:J37 I73:J73 I88:J88 I55:J57 I102:J102 I84:J86 I52:K53 I116:J116 I98:J100 I130:J130 I112:J114 K35:K39 K55:K59 K84:K88 K98:K102 K112:K116 K126:K130 I126:J128 I81:K82 I135:K136 I69:K71 I11:K12 I95:K96 I109:K110 I15:K16 I24:K25 I41:K43 I48:K48 I75:K76 I90:K91 I104:K105 I118:K119 I132:K133 I66:K67 I61:K62" xr:uid="{CC8AF6B4-F914-427C-BD14-646AB5C456A2}">
      <formula1>290</formula1>
    </dataValidation>
  </dataValidations>
  <pageMargins left="0.7" right="0.7" top="0.75" bottom="0.75" header="0.3" footer="0.3"/>
  <pageSetup paperSize="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C929F-1D48-453B-9E4F-AD653DED6F99}">
  <sheetPr>
    <tabColor theme="1"/>
  </sheetPr>
  <dimension ref="A1:N46"/>
  <sheetViews>
    <sheetView zoomScale="80" zoomScaleNormal="80" workbookViewId="0">
      <selection activeCell="J21" sqref="J21"/>
    </sheetView>
  </sheetViews>
  <sheetFormatPr baseColWidth="10" defaultColWidth="8.83203125" defaultRowHeight="15" x14ac:dyDescent="0.2"/>
  <cols>
    <col min="1" max="1" width="26.33203125" style="19" customWidth="1"/>
    <col min="2" max="2" width="5.5" style="19" customWidth="1"/>
    <col min="3" max="3" width="17.5" style="19" customWidth="1"/>
    <col min="4" max="4" width="26.33203125" style="19" customWidth="1"/>
    <col min="5" max="5" width="6.33203125" style="19" customWidth="1"/>
    <col min="6" max="6" width="26.33203125" style="19" customWidth="1"/>
    <col min="7" max="7" width="10.83203125" style="19" customWidth="1"/>
    <col min="8" max="8" width="27.5" customWidth="1"/>
    <col min="9" max="9" width="6.5" customWidth="1"/>
    <col min="10" max="10" width="22.6640625" customWidth="1"/>
    <col min="13" max="13" width="20.6640625" customWidth="1"/>
    <col min="14" max="14" width="22.6640625" customWidth="1"/>
  </cols>
  <sheetData>
    <row r="1" spans="1:10" x14ac:dyDescent="0.2">
      <c r="H1" s="92"/>
      <c r="I1" s="92"/>
      <c r="J1" s="92"/>
    </row>
    <row r="2" spans="1:10" x14ac:dyDescent="0.2">
      <c r="H2" s="54"/>
      <c r="I2" s="54"/>
      <c r="J2" s="54"/>
    </row>
    <row r="3" spans="1:10" x14ac:dyDescent="0.2">
      <c r="A3" s="20" t="s">
        <v>436</v>
      </c>
      <c r="B3" s="20"/>
      <c r="C3" s="20"/>
      <c r="D3" s="20" t="s">
        <v>11</v>
      </c>
      <c r="E3" s="20"/>
      <c r="F3" s="20"/>
      <c r="G3" s="140" t="s">
        <v>449</v>
      </c>
      <c r="H3" s="20" t="s">
        <v>28</v>
      </c>
      <c r="I3" s="54"/>
      <c r="J3" s="20"/>
    </row>
    <row r="4" spans="1:10" x14ac:dyDescent="0.2">
      <c r="A4" s="19" t="s">
        <v>437</v>
      </c>
      <c r="B4" s="19">
        <v>0</v>
      </c>
      <c r="C4" s="19" t="s">
        <v>437</v>
      </c>
      <c r="D4" s="19" t="s">
        <v>447</v>
      </c>
      <c r="E4" s="19">
        <v>0</v>
      </c>
      <c r="F4" s="19" t="s">
        <v>447</v>
      </c>
      <c r="G4" s="141" t="s">
        <v>43</v>
      </c>
      <c r="H4" s="85" t="s">
        <v>35</v>
      </c>
      <c r="I4" s="54">
        <v>1</v>
      </c>
      <c r="J4" s="26"/>
    </row>
    <row r="5" spans="1:10" x14ac:dyDescent="0.2">
      <c r="A5" s="19" t="s">
        <v>36</v>
      </c>
      <c r="B5" s="19">
        <v>1</v>
      </c>
      <c r="C5" s="19" t="s">
        <v>36</v>
      </c>
      <c r="D5" s="19" t="s">
        <v>441</v>
      </c>
      <c r="E5" s="19">
        <v>1</v>
      </c>
      <c r="F5" s="19" t="s">
        <v>441</v>
      </c>
      <c r="G5" s="141" t="s">
        <v>16</v>
      </c>
      <c r="H5" s="85" t="s">
        <v>39</v>
      </c>
      <c r="I5" s="54">
        <v>0</v>
      </c>
      <c r="J5" s="26"/>
    </row>
    <row r="6" spans="1:10" x14ac:dyDescent="0.2">
      <c r="A6" s="19" t="s">
        <v>438</v>
      </c>
      <c r="B6" s="19">
        <v>2</v>
      </c>
      <c r="C6" s="19" t="s">
        <v>438</v>
      </c>
      <c r="D6" s="19" t="s">
        <v>40</v>
      </c>
      <c r="E6" s="19">
        <v>2</v>
      </c>
      <c r="F6" s="19" t="s">
        <v>40</v>
      </c>
      <c r="G6" s="142">
        <v>1990</v>
      </c>
      <c r="H6" s="85" t="s">
        <v>43</v>
      </c>
      <c r="I6" s="54">
        <v>-1</v>
      </c>
      <c r="J6" s="26"/>
    </row>
    <row r="7" spans="1:10" x14ac:dyDescent="0.2">
      <c r="A7" s="19" t="s">
        <v>439</v>
      </c>
      <c r="B7" s="19">
        <v>3</v>
      </c>
      <c r="C7" s="19" t="s">
        <v>439</v>
      </c>
      <c r="D7" s="19" t="s">
        <v>442</v>
      </c>
      <c r="E7" s="19">
        <v>3</v>
      </c>
      <c r="F7" s="19" t="s">
        <v>442</v>
      </c>
      <c r="G7" s="142">
        <v>1991</v>
      </c>
      <c r="H7" s="85"/>
      <c r="I7" s="54"/>
      <c r="J7" s="26"/>
    </row>
    <row r="8" spans="1:10" x14ac:dyDescent="0.2">
      <c r="A8" s="19" t="s">
        <v>440</v>
      </c>
      <c r="B8" s="19">
        <v>4</v>
      </c>
      <c r="C8" s="19" t="s">
        <v>440</v>
      </c>
      <c r="D8" s="19" t="s">
        <v>446</v>
      </c>
      <c r="E8" s="19">
        <v>4</v>
      </c>
      <c r="F8" s="19" t="s">
        <v>446</v>
      </c>
      <c r="G8" s="142">
        <v>1992</v>
      </c>
      <c r="H8" s="26"/>
      <c r="I8" s="26"/>
      <c r="J8" s="26"/>
    </row>
    <row r="9" spans="1:10" x14ac:dyDescent="0.2">
      <c r="G9" s="142">
        <v>1993</v>
      </c>
      <c r="H9" s="26"/>
      <c r="I9" s="26"/>
      <c r="J9" s="26"/>
    </row>
    <row r="10" spans="1:10" x14ac:dyDescent="0.2">
      <c r="G10" s="142">
        <v>1994</v>
      </c>
      <c r="H10" s="20" t="s">
        <v>28</v>
      </c>
      <c r="I10" s="54"/>
      <c r="J10" s="54"/>
    </row>
    <row r="11" spans="1:10" x14ac:dyDescent="0.2">
      <c r="G11" s="142">
        <v>1995</v>
      </c>
      <c r="H11" s="85" t="s">
        <v>2</v>
      </c>
      <c r="I11" s="54">
        <v>-1</v>
      </c>
      <c r="J11" s="54"/>
    </row>
    <row r="12" spans="1:10" x14ac:dyDescent="0.2">
      <c r="G12" s="142">
        <v>1996</v>
      </c>
      <c r="H12" s="85" t="s">
        <v>35</v>
      </c>
      <c r="I12" s="54">
        <v>1</v>
      </c>
      <c r="J12" s="54"/>
    </row>
    <row r="13" spans="1:10" x14ac:dyDescent="0.2">
      <c r="G13" s="142">
        <v>1997</v>
      </c>
      <c r="H13" s="85" t="s">
        <v>39</v>
      </c>
      <c r="I13" s="54">
        <v>0</v>
      </c>
      <c r="J13" s="54"/>
    </row>
    <row r="14" spans="1:10" x14ac:dyDescent="0.2">
      <c r="G14" s="142">
        <v>1998</v>
      </c>
      <c r="H14" s="85" t="s">
        <v>43</v>
      </c>
      <c r="I14" s="54">
        <v>-1</v>
      </c>
      <c r="J14" s="54"/>
    </row>
    <row r="15" spans="1:10" x14ac:dyDescent="0.2">
      <c r="G15" s="141">
        <v>1999</v>
      </c>
      <c r="H15" s="54"/>
      <c r="I15" s="54"/>
      <c r="J15" s="54"/>
    </row>
    <row r="16" spans="1:10" x14ac:dyDescent="0.2">
      <c r="G16" s="142">
        <v>2000</v>
      </c>
      <c r="H16" s="54"/>
      <c r="I16" s="54"/>
      <c r="J16" s="54"/>
    </row>
    <row r="17" spans="7:14" x14ac:dyDescent="0.2">
      <c r="G17" s="142">
        <v>2001</v>
      </c>
      <c r="H17" s="20"/>
      <c r="I17" s="54"/>
      <c r="J17" s="54"/>
    </row>
    <row r="18" spans="7:14" x14ac:dyDescent="0.2">
      <c r="G18" s="142">
        <v>2002</v>
      </c>
      <c r="H18" s="85"/>
      <c r="I18" s="54"/>
      <c r="J18" s="54"/>
    </row>
    <row r="19" spans="7:14" x14ac:dyDescent="0.2">
      <c r="G19" s="142">
        <v>2003</v>
      </c>
      <c r="H19" s="85"/>
      <c r="I19" s="54"/>
      <c r="J19" s="54"/>
    </row>
    <row r="20" spans="7:14" x14ac:dyDescent="0.2">
      <c r="G20" s="142">
        <v>2004</v>
      </c>
      <c r="H20" s="85"/>
      <c r="I20" s="54"/>
      <c r="J20" s="54"/>
    </row>
    <row r="21" spans="7:14" x14ac:dyDescent="0.2">
      <c r="G21" s="142">
        <v>2005</v>
      </c>
      <c r="H21" s="85"/>
      <c r="I21" s="54"/>
      <c r="J21" s="54"/>
      <c r="N21" s="85"/>
    </row>
    <row r="22" spans="7:14" x14ac:dyDescent="0.2">
      <c r="G22" s="142">
        <v>2006</v>
      </c>
      <c r="H22" s="85"/>
      <c r="I22" s="54"/>
      <c r="J22" s="54"/>
    </row>
    <row r="23" spans="7:14" x14ac:dyDescent="0.2">
      <c r="G23" s="142">
        <v>2007</v>
      </c>
      <c r="H23" s="54"/>
      <c r="I23" s="54"/>
      <c r="J23" s="54"/>
    </row>
    <row r="24" spans="7:14" x14ac:dyDescent="0.2">
      <c r="G24" s="142">
        <v>2008</v>
      </c>
      <c r="H24" s="54"/>
      <c r="I24" s="54"/>
      <c r="J24" s="54"/>
    </row>
    <row r="25" spans="7:14" x14ac:dyDescent="0.2">
      <c r="G25" s="142">
        <v>2009</v>
      </c>
      <c r="H25" s="20"/>
      <c r="I25" s="54"/>
      <c r="J25" s="54"/>
    </row>
    <row r="26" spans="7:14" x14ac:dyDescent="0.2">
      <c r="G26" s="142">
        <v>2010</v>
      </c>
      <c r="H26" s="85"/>
      <c r="I26" s="54"/>
      <c r="J26" s="54"/>
    </row>
    <row r="27" spans="7:14" x14ac:dyDescent="0.2">
      <c r="G27" s="142">
        <v>2011</v>
      </c>
      <c r="H27" s="85"/>
      <c r="I27" s="54"/>
      <c r="J27" s="54"/>
    </row>
    <row r="28" spans="7:14" x14ac:dyDescent="0.2">
      <c r="G28" s="142">
        <v>2012</v>
      </c>
      <c r="H28" s="85"/>
      <c r="I28" s="54"/>
      <c r="J28" s="54"/>
    </row>
    <row r="29" spans="7:14" x14ac:dyDescent="0.2">
      <c r="G29" s="142">
        <v>2013</v>
      </c>
      <c r="H29" s="85"/>
      <c r="I29" s="54"/>
      <c r="J29" s="54"/>
    </row>
    <row r="30" spans="7:14" x14ac:dyDescent="0.2">
      <c r="G30" s="142">
        <v>2014</v>
      </c>
      <c r="H30" s="85"/>
      <c r="I30" s="54"/>
      <c r="J30" s="54"/>
    </row>
    <row r="31" spans="7:14" x14ac:dyDescent="0.2">
      <c r="G31" s="142">
        <v>2015</v>
      </c>
      <c r="H31" s="85"/>
      <c r="I31" s="54"/>
      <c r="J31" s="54"/>
    </row>
    <row r="32" spans="7:14" x14ac:dyDescent="0.2">
      <c r="G32" s="142">
        <v>2016</v>
      </c>
      <c r="H32" s="85"/>
      <c r="I32" s="54"/>
      <c r="J32" s="54"/>
    </row>
    <row r="33" spans="7:10" x14ac:dyDescent="0.2">
      <c r="G33" s="142">
        <v>2017</v>
      </c>
      <c r="H33" s="54"/>
      <c r="I33" s="54"/>
      <c r="J33" s="54"/>
    </row>
    <row r="34" spans="7:10" x14ac:dyDescent="0.2">
      <c r="G34" s="142">
        <v>2018</v>
      </c>
      <c r="H34" s="54"/>
      <c r="I34" s="54"/>
      <c r="J34" s="54"/>
    </row>
    <row r="35" spans="7:10" x14ac:dyDescent="0.2">
      <c r="G35" s="142">
        <v>2019</v>
      </c>
      <c r="H35" s="54"/>
      <c r="I35" s="54"/>
      <c r="J35" s="54"/>
    </row>
    <row r="36" spans="7:10" x14ac:dyDescent="0.2">
      <c r="G36" s="142">
        <v>2020</v>
      </c>
      <c r="H36" s="20"/>
      <c r="I36" s="54"/>
      <c r="J36" s="54"/>
    </row>
    <row r="37" spans="7:10" x14ac:dyDescent="0.2">
      <c r="G37" s="142">
        <v>2021</v>
      </c>
      <c r="H37" s="91"/>
      <c r="I37" s="54"/>
      <c r="J37" s="54"/>
    </row>
    <row r="38" spans="7:10" x14ac:dyDescent="0.2">
      <c r="G38" s="142">
        <v>2022</v>
      </c>
      <c r="H38" s="26"/>
      <c r="I38" s="54"/>
      <c r="J38" s="54"/>
    </row>
    <row r="39" spans="7:10" x14ac:dyDescent="0.2">
      <c r="G39" s="142">
        <v>2023</v>
      </c>
      <c r="H39" s="26"/>
      <c r="I39" s="54"/>
      <c r="J39" s="54"/>
    </row>
    <row r="40" spans="7:10" x14ac:dyDescent="0.2">
      <c r="G40" s="142">
        <v>2024</v>
      </c>
      <c r="H40" s="26"/>
      <c r="I40" s="54"/>
      <c r="J40" s="54"/>
    </row>
    <row r="41" spans="7:10" x14ac:dyDescent="0.2">
      <c r="G41" s="141" t="s">
        <v>117</v>
      </c>
      <c r="H41" s="26"/>
      <c r="I41" s="54"/>
      <c r="J41" s="54"/>
    </row>
    <row r="42" spans="7:10" x14ac:dyDescent="0.2">
      <c r="H42" s="26"/>
      <c r="I42" s="54"/>
      <c r="J42" s="54"/>
    </row>
    <row r="43" spans="7:10" x14ac:dyDescent="0.2">
      <c r="H43" s="26"/>
      <c r="I43" s="54"/>
      <c r="J43" s="54"/>
    </row>
    <row r="44" spans="7:10" x14ac:dyDescent="0.2">
      <c r="H44" s="26"/>
      <c r="I44" s="54"/>
      <c r="J44" s="54"/>
    </row>
    <row r="45" spans="7:10" x14ac:dyDescent="0.2">
      <c r="H45" s="54"/>
      <c r="I45" s="54"/>
      <c r="J45" s="54"/>
    </row>
    <row r="46" spans="7:10" x14ac:dyDescent="0.2">
      <c r="H46" s="54"/>
      <c r="I46" s="54"/>
      <c r="J46" s="54"/>
    </row>
  </sheetData>
  <sheetProtection password="C89C" sheet="1" objects="1" scenarios="1"/>
  <pageMargins left="0.7" right="0.7" top="0.75" bottom="0.75" header="0.3" footer="0.3"/>
  <pageSetup paperSize="9"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AF7A-E0DA-4DC1-B188-68CA324169CA}">
  <sheetPr codeName="Sheet3">
    <tabColor rgb="FFFF0000"/>
  </sheetPr>
  <dimension ref="A1:R121"/>
  <sheetViews>
    <sheetView topLeftCell="A9" zoomScaleNormal="100" workbookViewId="0">
      <selection activeCell="Q14" sqref="Q14"/>
    </sheetView>
  </sheetViews>
  <sheetFormatPr baseColWidth="10" defaultColWidth="9.1640625" defaultRowHeight="15" x14ac:dyDescent="0.2"/>
  <cols>
    <col min="1" max="1" width="1.5" style="3" customWidth="1"/>
    <col min="2" max="3" width="3.5" style="3" customWidth="1"/>
    <col min="4" max="4" width="27.5" style="3" customWidth="1"/>
    <col min="5" max="5" width="1.5" style="13" customWidth="1"/>
    <col min="6" max="6" width="18.5" style="3" customWidth="1"/>
    <col min="7" max="7" width="1.5" style="3" customWidth="1"/>
    <col min="8" max="8" width="18.5" style="3" customWidth="1"/>
    <col min="9" max="9" width="1.5" style="3" customWidth="1"/>
    <col min="10" max="10" width="18.5" style="3" customWidth="1"/>
    <col min="11" max="11" width="1.5" style="3" customWidth="1"/>
    <col min="12" max="12" width="10.5" style="3" customWidth="1"/>
    <col min="13" max="13" width="1.5" style="3" customWidth="1"/>
    <col min="14" max="14" width="18.5" style="3" customWidth="1"/>
    <col min="15" max="15" width="1.5" style="3" customWidth="1"/>
    <col min="16" max="16" width="9.1640625" style="3"/>
    <col min="17" max="17" width="9.1640625" style="3" customWidth="1"/>
    <col min="18" max="16384" width="9.1640625" style="3"/>
  </cols>
  <sheetData>
    <row r="1" spans="1:17" ht="9" customHeight="1" x14ac:dyDescent="0.2">
      <c r="A1" s="119"/>
      <c r="B1" s="119"/>
      <c r="C1" s="119"/>
      <c r="D1" s="120"/>
      <c r="E1" s="121"/>
      <c r="F1" s="119"/>
      <c r="G1" s="119"/>
      <c r="H1" s="119"/>
      <c r="I1" s="119"/>
      <c r="J1" s="119"/>
      <c r="K1" s="119"/>
      <c r="L1" s="119"/>
      <c r="M1" s="119"/>
      <c r="N1" s="119"/>
      <c r="O1" s="119"/>
      <c r="P1" s="54"/>
      <c r="Q1" s="54"/>
    </row>
    <row r="2" spans="1:17" s="5" customFormat="1" ht="30" customHeight="1" x14ac:dyDescent="0.15">
      <c r="A2" s="4"/>
      <c r="B2" s="306" t="s">
        <v>129</v>
      </c>
      <c r="C2" s="307"/>
      <c r="D2" s="307"/>
      <c r="E2" s="307"/>
      <c r="F2" s="307"/>
      <c r="G2" s="307"/>
      <c r="H2" s="307"/>
      <c r="I2" s="307"/>
      <c r="J2" s="307"/>
      <c r="K2" s="307"/>
      <c r="L2" s="307"/>
      <c r="M2" s="307"/>
      <c r="N2" s="308"/>
      <c r="O2" s="4"/>
    </row>
    <row r="3" spans="1:17" s="8" customFormat="1" ht="9" customHeight="1" x14ac:dyDescent="0.2">
      <c r="A3" s="80"/>
      <c r="B3" s="80"/>
      <c r="C3" s="9"/>
      <c r="D3" s="122"/>
      <c r="E3" s="123"/>
      <c r="F3" s="80"/>
      <c r="G3" s="80"/>
      <c r="H3" s="80"/>
      <c r="I3" s="80"/>
      <c r="J3" s="80"/>
      <c r="K3" s="80"/>
      <c r="L3" s="80"/>
      <c r="M3" s="80"/>
      <c r="N3" s="80"/>
      <c r="O3" s="80"/>
      <c r="P3" s="124"/>
      <c r="Q3" s="124"/>
    </row>
    <row r="4" spans="1:17" s="10" customFormat="1" ht="12.75" customHeight="1" x14ac:dyDescent="0.2">
      <c r="A4" s="125"/>
      <c r="B4" s="149"/>
      <c r="C4" s="149"/>
      <c r="D4" s="151" t="s">
        <v>130</v>
      </c>
      <c r="E4" s="7"/>
      <c r="F4" s="311" t="s">
        <v>131</v>
      </c>
      <c r="G4" s="304"/>
      <c r="H4" s="304"/>
      <c r="I4" s="304"/>
      <c r="J4" s="304"/>
      <c r="K4" s="304"/>
      <c r="L4" s="304"/>
      <c r="M4" s="304"/>
      <c r="N4" s="305"/>
      <c r="O4" s="14"/>
      <c r="P4" s="126"/>
      <c r="Q4" s="53"/>
    </row>
    <row r="5" spans="1:17" s="10" customFormat="1" ht="3" customHeight="1" x14ac:dyDescent="0.2">
      <c r="A5" s="125"/>
      <c r="B5" s="149"/>
      <c r="C5" s="149"/>
      <c r="D5" s="152"/>
      <c r="E5" s="149"/>
      <c r="F5" s="149"/>
      <c r="G5" s="149"/>
      <c r="H5" s="149"/>
      <c r="I5" s="149"/>
      <c r="J5" s="149"/>
      <c r="K5" s="149"/>
      <c r="L5" s="149"/>
      <c r="M5" s="149"/>
      <c r="N5" s="149"/>
      <c r="O5" s="14"/>
      <c r="P5" s="126"/>
      <c r="Q5" s="126"/>
    </row>
    <row r="6" spans="1:17" s="10" customFormat="1" ht="12.75" customHeight="1" x14ac:dyDescent="0.2">
      <c r="A6" s="125"/>
      <c r="B6" s="149"/>
      <c r="C6" s="149"/>
      <c r="D6" s="151" t="s">
        <v>132</v>
      </c>
      <c r="E6" s="7"/>
      <c r="F6" s="108" t="s">
        <v>133</v>
      </c>
      <c r="G6" s="149"/>
      <c r="H6" s="149"/>
      <c r="I6" s="149"/>
      <c r="J6" s="149"/>
      <c r="K6" s="149"/>
      <c r="L6" s="149"/>
      <c r="M6" s="149"/>
      <c r="N6" s="149"/>
      <c r="O6" s="14"/>
      <c r="P6" s="126"/>
      <c r="Q6" s="126"/>
    </row>
    <row r="7" spans="1:17" s="8" customFormat="1" ht="9" customHeight="1" x14ac:dyDescent="0.2">
      <c r="A7" s="80"/>
      <c r="B7" s="80"/>
      <c r="C7" s="9"/>
      <c r="D7" s="122"/>
      <c r="E7" s="123"/>
      <c r="F7" s="80"/>
      <c r="G7" s="80"/>
      <c r="H7" s="80"/>
      <c r="I7" s="80"/>
      <c r="J7" s="80"/>
      <c r="K7" s="80"/>
      <c r="L7" s="80"/>
      <c r="M7" s="80"/>
      <c r="N7" s="80"/>
      <c r="O7" s="80"/>
      <c r="P7" s="124"/>
      <c r="Q7" s="124"/>
    </row>
    <row r="8" spans="1:17" s="10" customFormat="1" ht="18" customHeight="1" x14ac:dyDescent="0.2">
      <c r="A8" s="125"/>
      <c r="B8" s="295" t="s">
        <v>134</v>
      </c>
      <c r="C8" s="296"/>
      <c r="D8" s="296"/>
      <c r="E8" s="296"/>
      <c r="F8" s="296"/>
      <c r="G8" s="296"/>
      <c r="H8" s="296"/>
      <c r="I8" s="296"/>
      <c r="J8" s="296"/>
      <c r="K8" s="296"/>
      <c r="L8" s="296"/>
      <c r="M8" s="296"/>
      <c r="N8" s="297"/>
      <c r="O8" s="125"/>
      <c r="P8" s="126"/>
      <c r="Q8" s="126"/>
    </row>
    <row r="9" spans="1:17" s="10" customFormat="1" ht="9" customHeight="1" x14ac:dyDescent="0.2">
      <c r="A9" s="125"/>
      <c r="B9" s="149"/>
      <c r="C9" s="149"/>
      <c r="D9" s="149"/>
      <c r="E9" s="149"/>
      <c r="F9" s="149"/>
      <c r="G9" s="149"/>
      <c r="H9" s="149"/>
      <c r="I9" s="149"/>
      <c r="J9" s="149"/>
      <c r="K9" s="149"/>
      <c r="L9" s="149"/>
      <c r="M9" s="149"/>
      <c r="N9" s="149"/>
      <c r="O9" s="14"/>
      <c r="P9" s="126"/>
      <c r="Q9" s="126"/>
    </row>
    <row r="10" spans="1:17" s="10" customFormat="1" ht="12.75" customHeight="1" x14ac:dyDescent="0.15">
      <c r="A10" s="125"/>
      <c r="B10" s="149"/>
      <c r="C10" s="149"/>
      <c r="D10" s="151" t="s">
        <v>135</v>
      </c>
      <c r="E10" s="7"/>
      <c r="F10" s="21" t="s">
        <v>136</v>
      </c>
      <c r="G10" s="17"/>
      <c r="H10" s="17"/>
      <c r="I10" s="17"/>
      <c r="J10" s="17"/>
      <c r="K10" s="149"/>
      <c r="L10" s="153" t="s">
        <v>137</v>
      </c>
      <c r="M10" s="149"/>
      <c r="N10" s="149"/>
      <c r="O10" s="14"/>
      <c r="P10" s="126"/>
      <c r="Q10" s="126"/>
    </row>
    <row r="11" spans="1:17" s="10" customFormat="1" ht="3" customHeight="1" x14ac:dyDescent="0.2">
      <c r="A11" s="125"/>
      <c r="B11" s="149"/>
      <c r="C11" s="149"/>
      <c r="D11" s="149"/>
      <c r="E11" s="149"/>
      <c r="F11" s="16"/>
      <c r="G11" s="149"/>
      <c r="H11" s="149"/>
      <c r="I11" s="149"/>
      <c r="J11" s="149"/>
      <c r="K11" s="149"/>
      <c r="L11" s="149"/>
      <c r="M11" s="149"/>
      <c r="N11" s="149"/>
      <c r="O11" s="14"/>
      <c r="P11" s="126"/>
      <c r="Q11" s="126"/>
    </row>
    <row r="12" spans="1:17" ht="13" customHeight="1" x14ac:dyDescent="0.2">
      <c r="A12" s="127"/>
      <c r="B12" s="127"/>
      <c r="C12" s="309"/>
      <c r="D12" s="310" t="s">
        <v>138</v>
      </c>
      <c r="E12" s="7"/>
      <c r="F12" s="303" t="s">
        <v>139</v>
      </c>
      <c r="G12" s="304"/>
      <c r="H12" s="304"/>
      <c r="I12" s="304"/>
      <c r="J12" s="305"/>
      <c r="K12" s="127"/>
      <c r="L12" s="301" t="s">
        <v>140</v>
      </c>
      <c r="M12" s="302"/>
      <c r="N12" s="149"/>
      <c r="O12" s="127"/>
      <c r="P12" s="12"/>
      <c r="Q12" s="54"/>
    </row>
    <row r="13" spans="1:17" ht="13" customHeight="1" x14ac:dyDescent="0.2">
      <c r="A13" s="127"/>
      <c r="B13" s="127"/>
      <c r="C13" s="309"/>
      <c r="D13" s="310"/>
      <c r="E13" s="7"/>
      <c r="F13" s="303"/>
      <c r="G13" s="304"/>
      <c r="H13" s="304"/>
      <c r="I13" s="304"/>
      <c r="J13" s="305"/>
      <c r="K13" s="127"/>
      <c r="L13" s="301" t="s">
        <v>2</v>
      </c>
      <c r="M13" s="302"/>
      <c r="N13" s="149"/>
      <c r="O13" s="127"/>
      <c r="P13" s="12"/>
      <c r="Q13" s="54"/>
    </row>
    <row r="14" spans="1:17" ht="13" customHeight="1" x14ac:dyDescent="0.2">
      <c r="A14" s="127"/>
      <c r="B14" s="127"/>
      <c r="C14" s="309"/>
      <c r="D14" s="310"/>
      <c r="E14" s="7"/>
      <c r="F14" s="303"/>
      <c r="G14" s="304"/>
      <c r="H14" s="304"/>
      <c r="I14" s="304"/>
      <c r="J14" s="305"/>
      <c r="K14" s="127"/>
      <c r="L14" s="301" t="s">
        <v>2</v>
      </c>
      <c r="M14" s="302"/>
      <c r="N14" s="149"/>
      <c r="O14" s="127"/>
      <c r="P14" s="12"/>
      <c r="Q14" s="54"/>
    </row>
    <row r="15" spans="1:17" ht="13" customHeight="1" x14ac:dyDescent="0.2">
      <c r="A15" s="127"/>
      <c r="B15" s="127"/>
      <c r="C15" s="309"/>
      <c r="D15" s="310"/>
      <c r="E15" s="7"/>
      <c r="F15" s="303"/>
      <c r="G15" s="304"/>
      <c r="H15" s="304"/>
      <c r="I15" s="304"/>
      <c r="J15" s="305"/>
      <c r="K15" s="127"/>
      <c r="L15" s="301" t="s">
        <v>2</v>
      </c>
      <c r="M15" s="302"/>
      <c r="N15" s="149"/>
      <c r="O15" s="127"/>
      <c r="P15" s="12"/>
      <c r="Q15" s="54"/>
    </row>
    <row r="16" spans="1:17" ht="13" customHeight="1" x14ac:dyDescent="0.2">
      <c r="A16" s="127"/>
      <c r="B16" s="127"/>
      <c r="C16" s="309"/>
      <c r="D16" s="310"/>
      <c r="E16" s="7"/>
      <c r="F16" s="303"/>
      <c r="G16" s="304"/>
      <c r="H16" s="304"/>
      <c r="I16" s="304"/>
      <c r="J16" s="305"/>
      <c r="K16" s="127"/>
      <c r="L16" s="301" t="s">
        <v>2</v>
      </c>
      <c r="M16" s="302"/>
      <c r="N16" s="149"/>
      <c r="O16" s="127"/>
      <c r="P16" s="12"/>
      <c r="Q16" s="83"/>
    </row>
    <row r="17" spans="1:18" s="6" customFormat="1" ht="9" customHeight="1" x14ac:dyDescent="0.15">
      <c r="A17" s="127"/>
      <c r="B17" s="127"/>
      <c r="C17" s="127"/>
      <c r="D17" s="18"/>
      <c r="E17" s="128"/>
      <c r="F17" s="129"/>
      <c r="G17" s="127"/>
      <c r="H17" s="127"/>
      <c r="I17" s="11"/>
      <c r="J17" s="127"/>
      <c r="K17" s="127"/>
      <c r="L17" s="149"/>
      <c r="M17" s="149"/>
      <c r="N17" s="149"/>
      <c r="O17" s="127"/>
      <c r="P17" s="130"/>
      <c r="Q17" s="83"/>
      <c r="R17" s="130"/>
    </row>
    <row r="18" spans="1:18" s="10" customFormat="1" ht="12.75" customHeight="1" x14ac:dyDescent="0.2">
      <c r="A18" s="125"/>
      <c r="B18" s="149"/>
      <c r="C18" s="149"/>
      <c r="D18" s="151" t="s">
        <v>141</v>
      </c>
      <c r="E18" s="149"/>
      <c r="F18" s="301" t="s">
        <v>68</v>
      </c>
      <c r="G18" s="302"/>
      <c r="H18" s="149"/>
      <c r="I18" s="149"/>
      <c r="J18" s="149"/>
      <c r="K18" s="149"/>
      <c r="L18" s="149"/>
      <c r="M18" s="149"/>
      <c r="N18" s="149"/>
      <c r="O18" s="14"/>
      <c r="P18" s="126"/>
      <c r="Q18" s="126"/>
      <c r="R18" s="126"/>
    </row>
    <row r="19" spans="1:18" s="10" customFormat="1" ht="9" customHeight="1" x14ac:dyDescent="0.2">
      <c r="A19" s="125"/>
      <c r="B19" s="149"/>
      <c r="C19" s="149"/>
      <c r="D19" s="16"/>
      <c r="E19" s="149"/>
      <c r="F19" s="15"/>
      <c r="G19" s="149"/>
      <c r="H19" s="149"/>
      <c r="I19" s="149"/>
      <c r="J19" s="149"/>
      <c r="K19" s="149"/>
      <c r="L19" s="149"/>
      <c r="M19" s="149"/>
      <c r="N19" s="149"/>
      <c r="O19" s="14"/>
      <c r="P19" s="126"/>
      <c r="Q19" s="126"/>
      <c r="R19" s="126"/>
    </row>
    <row r="20" spans="1:18" s="10" customFormat="1" ht="12.75" customHeight="1" x14ac:dyDescent="0.2">
      <c r="A20" s="125"/>
      <c r="B20" s="149"/>
      <c r="C20" s="149"/>
      <c r="D20" s="151" t="s">
        <v>142</v>
      </c>
      <c r="E20" s="149"/>
      <c r="F20" s="286" t="s">
        <v>143</v>
      </c>
      <c r="G20" s="287"/>
      <c r="H20" s="287"/>
      <c r="I20" s="287"/>
      <c r="J20" s="287"/>
      <c r="K20" s="287"/>
      <c r="L20" s="287"/>
      <c r="M20" s="287"/>
      <c r="N20" s="288"/>
      <c r="O20" s="14"/>
      <c r="P20" s="126"/>
      <c r="Q20" s="126"/>
      <c r="R20" s="126"/>
    </row>
    <row r="21" spans="1:18" s="10" customFormat="1" ht="12.75" customHeight="1" x14ac:dyDescent="0.2">
      <c r="A21" s="125"/>
      <c r="B21" s="149"/>
      <c r="C21" s="149"/>
      <c r="D21" s="151"/>
      <c r="E21" s="149"/>
      <c r="F21" s="289"/>
      <c r="G21" s="290"/>
      <c r="H21" s="290"/>
      <c r="I21" s="290"/>
      <c r="J21" s="290"/>
      <c r="K21" s="290"/>
      <c r="L21" s="290"/>
      <c r="M21" s="290"/>
      <c r="N21" s="291"/>
      <c r="O21" s="14"/>
      <c r="P21" s="126"/>
      <c r="Q21" s="126"/>
      <c r="R21" s="126"/>
    </row>
    <row r="22" spans="1:18" s="10" customFormat="1" ht="12.75" customHeight="1" x14ac:dyDescent="0.2">
      <c r="A22" s="125"/>
      <c r="B22" s="149"/>
      <c r="C22" s="149"/>
      <c r="D22" s="16"/>
      <c r="E22" s="149"/>
      <c r="F22" s="289"/>
      <c r="G22" s="290"/>
      <c r="H22" s="290"/>
      <c r="I22" s="290"/>
      <c r="J22" s="290"/>
      <c r="K22" s="290"/>
      <c r="L22" s="290"/>
      <c r="M22" s="290"/>
      <c r="N22" s="291"/>
      <c r="O22" s="14"/>
      <c r="P22" s="126"/>
      <c r="Q22" s="126"/>
      <c r="R22" s="126"/>
    </row>
    <row r="23" spans="1:18" s="10" customFormat="1" ht="12.75" customHeight="1" x14ac:dyDescent="0.2">
      <c r="A23" s="125"/>
      <c r="B23" s="149"/>
      <c r="C23" s="149"/>
      <c r="D23" s="149"/>
      <c r="E23" s="149"/>
      <c r="F23" s="292"/>
      <c r="G23" s="293"/>
      <c r="H23" s="293"/>
      <c r="I23" s="293"/>
      <c r="J23" s="293"/>
      <c r="K23" s="293"/>
      <c r="L23" s="293"/>
      <c r="M23" s="293"/>
      <c r="N23" s="294"/>
      <c r="O23" s="14"/>
      <c r="P23" s="126"/>
      <c r="Q23" s="126"/>
      <c r="R23" s="126"/>
    </row>
    <row r="24" spans="1:18" s="10" customFormat="1" ht="3" customHeight="1" x14ac:dyDescent="0.2">
      <c r="A24" s="125"/>
      <c r="B24" s="149"/>
      <c r="C24" s="149"/>
      <c r="D24" s="149"/>
      <c r="E24" s="149"/>
      <c r="F24" s="150"/>
      <c r="G24" s="150"/>
      <c r="H24" s="150"/>
      <c r="I24" s="150"/>
      <c r="J24" s="150"/>
      <c r="K24" s="150"/>
      <c r="L24" s="150"/>
      <c r="M24" s="150"/>
      <c r="N24" s="150"/>
      <c r="O24" s="14"/>
      <c r="P24" s="126"/>
      <c r="Q24" s="126"/>
      <c r="R24" s="126"/>
    </row>
    <row r="25" spans="1:18" s="10" customFormat="1" ht="12.75" customHeight="1" x14ac:dyDescent="0.2">
      <c r="A25" s="125"/>
      <c r="B25" s="149"/>
      <c r="C25" s="149"/>
      <c r="D25" s="15" t="s">
        <v>144</v>
      </c>
      <c r="E25" s="149"/>
      <c r="F25" s="286"/>
      <c r="G25" s="287"/>
      <c r="H25" s="287"/>
      <c r="I25" s="287"/>
      <c r="J25" s="287"/>
      <c r="K25" s="287"/>
      <c r="L25" s="287"/>
      <c r="M25" s="287"/>
      <c r="N25" s="288"/>
      <c r="O25" s="14"/>
      <c r="P25" s="126"/>
      <c r="Q25" s="126"/>
      <c r="R25" s="126"/>
    </row>
    <row r="26" spans="1:18" s="10" customFormat="1" ht="12.75" customHeight="1" x14ac:dyDescent="0.2">
      <c r="A26" s="125"/>
      <c r="B26" s="149"/>
      <c r="C26" s="149"/>
      <c r="D26" s="16"/>
      <c r="E26" s="149"/>
      <c r="F26" s="292"/>
      <c r="G26" s="293"/>
      <c r="H26" s="293"/>
      <c r="I26" s="293"/>
      <c r="J26" s="293"/>
      <c r="K26" s="293"/>
      <c r="L26" s="293"/>
      <c r="M26" s="293"/>
      <c r="N26" s="294"/>
      <c r="O26" s="14"/>
      <c r="P26" s="126"/>
      <c r="Q26" s="126"/>
      <c r="R26" s="126"/>
    </row>
    <row r="27" spans="1:18" s="10" customFormat="1" ht="3" customHeight="1" x14ac:dyDescent="0.2">
      <c r="A27" s="125"/>
      <c r="B27" s="149"/>
      <c r="C27" s="149"/>
      <c r="D27" s="149"/>
      <c r="E27" s="149"/>
      <c r="F27" s="150"/>
      <c r="G27" s="150"/>
      <c r="H27" s="150"/>
      <c r="I27" s="150"/>
      <c r="J27" s="150"/>
      <c r="K27" s="150"/>
      <c r="L27" s="150"/>
      <c r="M27" s="150"/>
      <c r="N27" s="150"/>
      <c r="O27" s="14"/>
      <c r="P27" s="126"/>
      <c r="Q27" s="126"/>
      <c r="R27" s="126"/>
    </row>
    <row r="28" spans="1:18" s="10" customFormat="1" ht="12.75" customHeight="1" x14ac:dyDescent="0.2">
      <c r="A28" s="125"/>
      <c r="B28" s="149"/>
      <c r="C28" s="149"/>
      <c r="D28" s="15" t="s">
        <v>145</v>
      </c>
      <c r="E28" s="149"/>
      <c r="F28" s="286"/>
      <c r="G28" s="287"/>
      <c r="H28" s="287"/>
      <c r="I28" s="287"/>
      <c r="J28" s="287"/>
      <c r="K28" s="287"/>
      <c r="L28" s="287"/>
      <c r="M28" s="287"/>
      <c r="N28" s="288"/>
      <c r="O28" s="14"/>
      <c r="P28" s="126"/>
      <c r="Q28" s="126"/>
      <c r="R28" s="19"/>
    </row>
    <row r="29" spans="1:18" s="10" customFormat="1" ht="12.75" customHeight="1" x14ac:dyDescent="0.2">
      <c r="A29" s="125"/>
      <c r="B29" s="149"/>
      <c r="C29" s="149"/>
      <c r="D29" s="16"/>
      <c r="E29" s="149"/>
      <c r="F29" s="292"/>
      <c r="G29" s="293"/>
      <c r="H29" s="293"/>
      <c r="I29" s="293"/>
      <c r="J29" s="293"/>
      <c r="K29" s="293"/>
      <c r="L29" s="293"/>
      <c r="M29" s="293"/>
      <c r="N29" s="294"/>
      <c r="O29" s="14"/>
      <c r="P29" s="126"/>
      <c r="Q29" s="126"/>
      <c r="R29" s="19"/>
    </row>
    <row r="30" spans="1:18" s="10" customFormat="1" ht="9" customHeight="1" x14ac:dyDescent="0.2">
      <c r="A30" s="125"/>
      <c r="B30" s="149"/>
      <c r="C30" s="149"/>
      <c r="D30" s="149"/>
      <c r="E30" s="149"/>
      <c r="F30" s="150"/>
      <c r="G30" s="150"/>
      <c r="H30" s="150"/>
      <c r="I30" s="150"/>
      <c r="J30" s="150"/>
      <c r="K30" s="150"/>
      <c r="L30" s="150"/>
      <c r="M30" s="150"/>
      <c r="N30" s="150"/>
      <c r="O30" s="14"/>
      <c r="P30" s="126"/>
      <c r="Q30" s="126"/>
      <c r="R30" s="19"/>
    </row>
    <row r="31" spans="1:18" s="10" customFormat="1" ht="12.75" customHeight="1" x14ac:dyDescent="0.2">
      <c r="A31" s="125"/>
      <c r="B31" s="149"/>
      <c r="C31" s="149"/>
      <c r="D31" s="151" t="s">
        <v>146</v>
      </c>
      <c r="E31" s="149"/>
      <c r="F31" s="23" t="s">
        <v>147</v>
      </c>
      <c r="G31" s="150"/>
      <c r="H31" s="22" t="s">
        <v>148</v>
      </c>
      <c r="I31" s="150"/>
      <c r="J31" s="150"/>
      <c r="K31" s="150"/>
      <c r="L31" s="150"/>
      <c r="M31" s="150"/>
      <c r="N31" s="150"/>
      <c r="O31" s="14"/>
      <c r="P31" s="126"/>
      <c r="Q31" s="126"/>
      <c r="R31" s="19"/>
    </row>
    <row r="32" spans="1:18" s="10" customFormat="1" ht="3" customHeight="1" x14ac:dyDescent="0.2">
      <c r="A32" s="125"/>
      <c r="B32" s="149"/>
      <c r="C32" s="149"/>
      <c r="D32" s="149"/>
      <c r="E32" s="149"/>
      <c r="F32" s="150"/>
      <c r="G32" s="150"/>
      <c r="H32" s="150"/>
      <c r="I32" s="150"/>
      <c r="J32" s="150"/>
      <c r="K32" s="150"/>
      <c r="L32" s="150"/>
      <c r="M32" s="150"/>
      <c r="N32" s="150"/>
      <c r="O32" s="14"/>
      <c r="P32" s="126"/>
      <c r="Q32" s="126"/>
      <c r="R32" s="19"/>
    </row>
    <row r="33" spans="1:18" s="10" customFormat="1" ht="12.75" customHeight="1" x14ac:dyDescent="0.2">
      <c r="A33" s="125"/>
      <c r="B33" s="149"/>
      <c r="C33" s="149"/>
      <c r="D33" s="15" t="s">
        <v>149</v>
      </c>
      <c r="E33" s="149"/>
      <c r="F33" s="109" t="s">
        <v>35</v>
      </c>
      <c r="G33" s="150"/>
      <c r="H33" s="286" t="s">
        <v>150</v>
      </c>
      <c r="I33" s="287"/>
      <c r="J33" s="287"/>
      <c r="K33" s="287"/>
      <c r="L33" s="287"/>
      <c r="M33" s="287"/>
      <c r="N33" s="288"/>
      <c r="O33" s="14"/>
      <c r="P33" s="126"/>
      <c r="Q33" s="126"/>
      <c r="R33" s="19"/>
    </row>
    <row r="34" spans="1:18" s="10" customFormat="1" ht="12.75" customHeight="1" x14ac:dyDescent="0.2">
      <c r="A34" s="125"/>
      <c r="B34" s="149"/>
      <c r="C34" s="149"/>
      <c r="D34" s="149"/>
      <c r="E34" s="149"/>
      <c r="F34" s="150"/>
      <c r="G34" s="150"/>
      <c r="H34" s="292"/>
      <c r="I34" s="293"/>
      <c r="J34" s="293"/>
      <c r="K34" s="293"/>
      <c r="L34" s="293"/>
      <c r="M34" s="293"/>
      <c r="N34" s="294"/>
      <c r="O34" s="14"/>
      <c r="P34" s="126"/>
      <c r="Q34" s="126"/>
      <c r="R34" s="82"/>
    </row>
    <row r="35" spans="1:18" s="10" customFormat="1" ht="12.75" customHeight="1" x14ac:dyDescent="0.2">
      <c r="A35" s="125"/>
      <c r="B35" s="149"/>
      <c r="C35" s="149"/>
      <c r="D35" s="15" t="s">
        <v>151</v>
      </c>
      <c r="E35" s="149"/>
      <c r="F35" s="109" t="s">
        <v>43</v>
      </c>
      <c r="G35" s="150"/>
      <c r="H35" s="286"/>
      <c r="I35" s="287"/>
      <c r="J35" s="287"/>
      <c r="K35" s="287"/>
      <c r="L35" s="287"/>
      <c r="M35" s="287"/>
      <c r="N35" s="288"/>
      <c r="O35" s="14"/>
      <c r="P35" s="126"/>
      <c r="Q35" s="126"/>
      <c r="R35" s="126"/>
    </row>
    <row r="36" spans="1:18" s="10" customFormat="1" ht="12.75" customHeight="1" x14ac:dyDescent="0.2">
      <c r="A36" s="125"/>
      <c r="B36" s="149"/>
      <c r="C36" s="149"/>
      <c r="D36" s="151"/>
      <c r="E36" s="149"/>
      <c r="F36" s="150"/>
      <c r="G36" s="150"/>
      <c r="H36" s="292"/>
      <c r="I36" s="293"/>
      <c r="J36" s="293"/>
      <c r="K36" s="293"/>
      <c r="L36" s="293"/>
      <c r="M36" s="293"/>
      <c r="N36" s="294"/>
      <c r="O36" s="14"/>
      <c r="P36" s="126"/>
      <c r="Q36" s="126"/>
      <c r="R36" s="19"/>
    </row>
    <row r="37" spans="1:18" s="10" customFormat="1" ht="9" customHeight="1" x14ac:dyDescent="0.2">
      <c r="A37" s="125"/>
      <c r="B37" s="149"/>
      <c r="C37" s="149"/>
      <c r="D37" s="149"/>
      <c r="E37" s="149"/>
      <c r="F37" s="150"/>
      <c r="G37" s="150"/>
      <c r="H37" s="150"/>
      <c r="I37" s="150"/>
      <c r="J37" s="150"/>
      <c r="K37" s="150"/>
      <c r="L37" s="150"/>
      <c r="M37" s="150"/>
      <c r="N37" s="150"/>
      <c r="O37" s="14"/>
      <c r="P37" s="126"/>
      <c r="Q37" s="126"/>
      <c r="R37" s="19"/>
    </row>
    <row r="38" spans="1:18" s="10" customFormat="1" ht="12.75" customHeight="1" x14ac:dyDescent="0.2">
      <c r="A38" s="125"/>
      <c r="B38" s="149"/>
      <c r="C38" s="149"/>
      <c r="D38" s="151" t="s">
        <v>152</v>
      </c>
      <c r="E38" s="149"/>
      <c r="F38" s="23" t="s">
        <v>153</v>
      </c>
      <c r="G38" s="150"/>
      <c r="H38" s="24" t="s">
        <v>154</v>
      </c>
      <c r="I38" s="150"/>
      <c r="J38" s="22"/>
      <c r="K38" s="150"/>
      <c r="L38" s="150"/>
      <c r="M38" s="150"/>
      <c r="N38" s="150"/>
      <c r="O38" s="14"/>
      <c r="P38" s="126"/>
      <c r="Q38" s="126"/>
      <c r="R38" s="19"/>
    </row>
    <row r="39" spans="1:18" s="10" customFormat="1" ht="3" customHeight="1" x14ac:dyDescent="0.2">
      <c r="A39" s="125"/>
      <c r="B39" s="149"/>
      <c r="C39" s="149"/>
      <c r="D39" s="149"/>
      <c r="E39" s="149"/>
      <c r="F39" s="150"/>
      <c r="G39" s="150"/>
      <c r="H39" s="150"/>
      <c r="I39" s="150"/>
      <c r="J39" s="150"/>
      <c r="K39" s="150"/>
      <c r="L39" s="150"/>
      <c r="M39" s="150"/>
      <c r="N39" s="150"/>
      <c r="O39" s="14"/>
      <c r="P39" s="126"/>
      <c r="Q39" s="126"/>
      <c r="R39" s="126"/>
    </row>
    <row r="40" spans="1:18" s="10" customFormat="1" ht="12.75" customHeight="1" x14ac:dyDescent="0.2">
      <c r="A40" s="125"/>
      <c r="B40" s="149"/>
      <c r="C40" s="149"/>
      <c r="D40" s="148" t="s">
        <v>155</v>
      </c>
      <c r="E40" s="149"/>
      <c r="F40" s="109" t="s">
        <v>39</v>
      </c>
      <c r="G40" s="150"/>
      <c r="H40" s="283"/>
      <c r="I40" s="284"/>
      <c r="J40" s="284"/>
      <c r="K40" s="284"/>
      <c r="L40" s="284"/>
      <c r="M40" s="284"/>
      <c r="N40" s="285"/>
      <c r="O40" s="14"/>
      <c r="P40" s="126"/>
      <c r="Q40" s="126"/>
      <c r="R40" s="126"/>
    </row>
    <row r="41" spans="1:18" s="10" customFormat="1" ht="12.75" customHeight="1" x14ac:dyDescent="0.2">
      <c r="A41" s="125"/>
      <c r="B41" s="149"/>
      <c r="C41" s="149"/>
      <c r="D41" s="148" t="s">
        <v>156</v>
      </c>
      <c r="E41" s="149"/>
      <c r="F41" s="109" t="s">
        <v>35</v>
      </c>
      <c r="G41" s="150"/>
      <c r="H41" s="283" t="s">
        <v>157</v>
      </c>
      <c r="I41" s="284"/>
      <c r="J41" s="284"/>
      <c r="K41" s="284"/>
      <c r="L41" s="284"/>
      <c r="M41" s="284"/>
      <c r="N41" s="285"/>
      <c r="O41" s="14"/>
      <c r="P41" s="126"/>
      <c r="Q41" s="126"/>
      <c r="R41" s="126"/>
    </row>
    <row r="42" spans="1:18" s="10" customFormat="1" ht="12.75" customHeight="1" x14ac:dyDescent="0.2">
      <c r="A42" s="125"/>
      <c r="B42" s="149"/>
      <c r="C42" s="149"/>
      <c r="D42" s="148" t="s">
        <v>158</v>
      </c>
      <c r="E42" s="149"/>
      <c r="F42" s="109" t="s">
        <v>35</v>
      </c>
      <c r="G42" s="150"/>
      <c r="H42" s="283" t="s">
        <v>159</v>
      </c>
      <c r="I42" s="284"/>
      <c r="J42" s="284"/>
      <c r="K42" s="284"/>
      <c r="L42" s="284"/>
      <c r="M42" s="284"/>
      <c r="N42" s="285"/>
      <c r="O42" s="14"/>
      <c r="P42" s="126"/>
      <c r="Q42" s="126"/>
      <c r="R42" s="126"/>
    </row>
    <row r="43" spans="1:18" s="10" customFormat="1" ht="12.75" customHeight="1" x14ac:dyDescent="0.2">
      <c r="A43" s="125"/>
      <c r="B43" s="149"/>
      <c r="C43" s="149"/>
      <c r="D43" s="148" t="s">
        <v>160</v>
      </c>
      <c r="E43" s="149"/>
      <c r="F43" s="109" t="s">
        <v>39</v>
      </c>
      <c r="G43" s="150"/>
      <c r="H43" s="283"/>
      <c r="I43" s="284"/>
      <c r="J43" s="284"/>
      <c r="K43" s="284"/>
      <c r="L43" s="284"/>
      <c r="M43" s="284"/>
      <c r="N43" s="285"/>
      <c r="O43" s="14"/>
      <c r="P43" s="126"/>
      <c r="Q43" s="126"/>
      <c r="R43" s="126"/>
    </row>
    <row r="44" spans="1:18" s="10" customFormat="1" ht="12.75" customHeight="1" x14ac:dyDescent="0.2">
      <c r="A44" s="125"/>
      <c r="B44" s="149"/>
      <c r="C44" s="149"/>
      <c r="D44" s="148" t="s">
        <v>161</v>
      </c>
      <c r="E44" s="149"/>
      <c r="F44" s="109" t="s">
        <v>39</v>
      </c>
      <c r="G44" s="150"/>
      <c r="H44" s="283"/>
      <c r="I44" s="284"/>
      <c r="J44" s="284"/>
      <c r="K44" s="284"/>
      <c r="L44" s="284"/>
      <c r="M44" s="284"/>
      <c r="N44" s="285"/>
      <c r="O44" s="14"/>
      <c r="P44" s="126"/>
      <c r="Q44" s="126"/>
      <c r="R44" s="126"/>
    </row>
    <row r="45" spans="1:18" s="10" customFormat="1" ht="12.75" customHeight="1" x14ac:dyDescent="0.2">
      <c r="A45" s="125"/>
      <c r="B45" s="149"/>
      <c r="C45" s="149"/>
      <c r="D45" s="148" t="s">
        <v>162</v>
      </c>
      <c r="E45" s="149"/>
      <c r="F45" s="109" t="s">
        <v>39</v>
      </c>
      <c r="G45" s="150"/>
      <c r="H45" s="283"/>
      <c r="I45" s="284"/>
      <c r="J45" s="284"/>
      <c r="K45" s="284"/>
      <c r="L45" s="284"/>
      <c r="M45" s="284"/>
      <c r="N45" s="285"/>
      <c r="O45" s="14"/>
      <c r="P45" s="126"/>
      <c r="Q45" s="126"/>
      <c r="R45" s="126"/>
    </row>
    <row r="46" spans="1:18" s="10" customFormat="1" ht="12.75" customHeight="1" x14ac:dyDescent="0.2">
      <c r="A46" s="125"/>
      <c r="B46" s="149"/>
      <c r="C46" s="149"/>
      <c r="D46" s="148" t="s">
        <v>163</v>
      </c>
      <c r="E46" s="149"/>
      <c r="F46" s="109" t="s">
        <v>39</v>
      </c>
      <c r="G46" s="150"/>
      <c r="H46" s="283"/>
      <c r="I46" s="284"/>
      <c r="J46" s="284"/>
      <c r="K46" s="284"/>
      <c r="L46" s="284"/>
      <c r="M46" s="284"/>
      <c r="N46" s="285"/>
      <c r="O46" s="14"/>
      <c r="P46" s="126"/>
      <c r="Q46" s="126"/>
      <c r="R46" s="126"/>
    </row>
    <row r="47" spans="1:18" s="10" customFormat="1" ht="12.75" customHeight="1" x14ac:dyDescent="0.2">
      <c r="A47" s="125"/>
      <c r="B47" s="149"/>
      <c r="C47" s="149"/>
      <c r="D47" s="148" t="s">
        <v>164</v>
      </c>
      <c r="E47" s="149"/>
      <c r="F47" s="109" t="s">
        <v>39</v>
      </c>
      <c r="G47" s="150"/>
      <c r="H47" s="283"/>
      <c r="I47" s="284"/>
      <c r="J47" s="284"/>
      <c r="K47" s="284"/>
      <c r="L47" s="284"/>
      <c r="M47" s="284"/>
      <c r="N47" s="285"/>
      <c r="O47" s="14"/>
      <c r="P47" s="126"/>
      <c r="Q47" s="126"/>
      <c r="R47" s="126"/>
    </row>
    <row r="48" spans="1:18" s="10" customFormat="1" ht="9" customHeight="1" x14ac:dyDescent="0.2">
      <c r="A48" s="125"/>
      <c r="B48" s="149"/>
      <c r="C48" s="149"/>
      <c r="D48" s="149"/>
      <c r="E48" s="149"/>
      <c r="F48" s="150"/>
      <c r="G48" s="150"/>
      <c r="H48" s="150"/>
      <c r="I48" s="150"/>
      <c r="J48" s="150"/>
      <c r="K48" s="150"/>
      <c r="L48" s="150"/>
      <c r="M48" s="150"/>
      <c r="N48" s="150"/>
      <c r="O48" s="14"/>
      <c r="P48" s="126"/>
      <c r="Q48" s="126"/>
      <c r="R48" s="126"/>
    </row>
    <row r="49" spans="1:18" s="10" customFormat="1" ht="18" customHeight="1" x14ac:dyDescent="0.2">
      <c r="A49" s="125"/>
      <c r="B49" s="295" t="s">
        <v>165</v>
      </c>
      <c r="C49" s="296"/>
      <c r="D49" s="296"/>
      <c r="E49" s="296"/>
      <c r="F49" s="296"/>
      <c r="G49" s="296"/>
      <c r="H49" s="296"/>
      <c r="I49" s="296"/>
      <c r="J49" s="296"/>
      <c r="K49" s="296"/>
      <c r="L49" s="296"/>
      <c r="M49" s="296"/>
      <c r="N49" s="297"/>
      <c r="O49" s="125"/>
      <c r="P49" s="126"/>
      <c r="Q49" s="126"/>
      <c r="R49" s="126"/>
    </row>
    <row r="50" spans="1:18" s="10" customFormat="1" ht="9" customHeight="1" x14ac:dyDescent="0.2">
      <c r="A50" s="125"/>
      <c r="B50" s="149"/>
      <c r="C50" s="149"/>
      <c r="D50" s="149"/>
      <c r="E50" s="149"/>
      <c r="F50" s="149"/>
      <c r="G50" s="149"/>
      <c r="H50" s="149"/>
      <c r="I50" s="149"/>
      <c r="J50" s="149"/>
      <c r="K50" s="149"/>
      <c r="L50" s="149"/>
      <c r="M50" s="149"/>
      <c r="N50" s="149"/>
      <c r="O50" s="14"/>
      <c r="P50" s="126"/>
      <c r="Q50" s="126"/>
      <c r="R50" s="126"/>
    </row>
    <row r="51" spans="1:18" s="10" customFormat="1" ht="12.75" customHeight="1" x14ac:dyDescent="0.2">
      <c r="A51" s="125"/>
      <c r="B51" s="149"/>
      <c r="C51" s="149"/>
      <c r="D51" s="151" t="s">
        <v>166</v>
      </c>
      <c r="E51" s="149"/>
      <c r="F51" s="24" t="s">
        <v>167</v>
      </c>
      <c r="G51" s="150"/>
      <c r="H51" s="24"/>
      <c r="I51" s="150"/>
      <c r="J51" s="22"/>
      <c r="K51" s="150"/>
      <c r="L51" s="150"/>
      <c r="M51" s="150"/>
      <c r="N51" s="150"/>
      <c r="O51" s="14"/>
      <c r="P51" s="126"/>
      <c r="Q51" s="126"/>
      <c r="R51" s="126"/>
    </row>
    <row r="52" spans="1:18" s="10" customFormat="1" ht="3" customHeight="1" x14ac:dyDescent="0.2">
      <c r="A52" s="125"/>
      <c r="B52" s="149"/>
      <c r="C52" s="149"/>
      <c r="D52" s="149"/>
      <c r="E52" s="149"/>
      <c r="F52" s="150"/>
      <c r="G52" s="150"/>
      <c r="H52" s="150"/>
      <c r="I52" s="150"/>
      <c r="J52" s="150"/>
      <c r="K52" s="150"/>
      <c r="L52" s="150"/>
      <c r="M52" s="150"/>
      <c r="N52" s="150"/>
      <c r="O52" s="14"/>
      <c r="P52" s="126"/>
      <c r="Q52" s="126"/>
      <c r="R52" s="126"/>
    </row>
    <row r="53" spans="1:18" s="10" customFormat="1" ht="12.75" customHeight="1" x14ac:dyDescent="0.2">
      <c r="A53" s="125"/>
      <c r="B53" s="149"/>
      <c r="C53" s="149"/>
      <c r="D53" s="148" t="s">
        <v>168</v>
      </c>
      <c r="E53" s="149"/>
      <c r="F53" s="286" t="s">
        <v>12</v>
      </c>
      <c r="G53" s="287"/>
      <c r="H53" s="287"/>
      <c r="I53" s="287"/>
      <c r="J53" s="287"/>
      <c r="K53" s="287"/>
      <c r="L53" s="287"/>
      <c r="M53" s="287"/>
      <c r="N53" s="288"/>
      <c r="O53" s="14"/>
      <c r="P53" s="126"/>
      <c r="Q53" s="126"/>
      <c r="R53" s="126"/>
    </row>
    <row r="54" spans="1:18" s="10" customFormat="1" ht="12.75" customHeight="1" x14ac:dyDescent="0.2">
      <c r="A54" s="125"/>
      <c r="B54" s="149"/>
      <c r="C54" s="149"/>
      <c r="D54" s="148"/>
      <c r="E54" s="149"/>
      <c r="F54" s="292"/>
      <c r="G54" s="293"/>
      <c r="H54" s="293"/>
      <c r="I54" s="293"/>
      <c r="J54" s="293"/>
      <c r="K54" s="293"/>
      <c r="L54" s="293"/>
      <c r="M54" s="293"/>
      <c r="N54" s="294"/>
      <c r="O54" s="14"/>
      <c r="P54" s="126"/>
      <c r="Q54" s="85"/>
      <c r="R54" s="54"/>
    </row>
    <row r="55" spans="1:18" s="10" customFormat="1" ht="12.75" customHeight="1" x14ac:dyDescent="0.2">
      <c r="A55" s="125"/>
      <c r="B55" s="149"/>
      <c r="C55" s="149"/>
      <c r="D55" s="148" t="s">
        <v>169</v>
      </c>
      <c r="E55" s="149"/>
      <c r="F55" s="286" t="s">
        <v>12</v>
      </c>
      <c r="G55" s="287"/>
      <c r="H55" s="287"/>
      <c r="I55" s="287"/>
      <c r="J55" s="287"/>
      <c r="K55" s="287"/>
      <c r="L55" s="287"/>
      <c r="M55" s="287"/>
      <c r="N55" s="288"/>
      <c r="O55" s="14"/>
      <c r="P55" s="126"/>
      <c r="Q55" s="85"/>
      <c r="R55" s="54"/>
    </row>
    <row r="56" spans="1:18" s="10" customFormat="1" ht="12.75" customHeight="1" x14ac:dyDescent="0.2">
      <c r="A56" s="125"/>
      <c r="B56" s="149"/>
      <c r="C56" s="149"/>
      <c r="D56" s="148"/>
      <c r="E56" s="149"/>
      <c r="F56" s="292"/>
      <c r="G56" s="293"/>
      <c r="H56" s="293"/>
      <c r="I56" s="293"/>
      <c r="J56" s="293"/>
      <c r="K56" s="293"/>
      <c r="L56" s="293"/>
      <c r="M56" s="293"/>
      <c r="N56" s="294"/>
      <c r="O56" s="14"/>
      <c r="P56" s="126"/>
      <c r="Q56" s="85"/>
      <c r="R56" s="54"/>
    </row>
    <row r="57" spans="1:18" s="10" customFormat="1" ht="12.75" customHeight="1" x14ac:dyDescent="0.2">
      <c r="A57" s="125"/>
      <c r="B57" s="149"/>
      <c r="C57" s="149"/>
      <c r="D57" s="148" t="s">
        <v>170</v>
      </c>
      <c r="E57" s="149"/>
      <c r="F57" s="286" t="s">
        <v>12</v>
      </c>
      <c r="G57" s="287"/>
      <c r="H57" s="287"/>
      <c r="I57" s="287"/>
      <c r="J57" s="287"/>
      <c r="K57" s="287"/>
      <c r="L57" s="287"/>
      <c r="M57" s="287"/>
      <c r="N57" s="288"/>
      <c r="O57" s="14"/>
      <c r="P57" s="126"/>
      <c r="Q57" s="85"/>
      <c r="R57" s="54"/>
    </row>
    <row r="58" spans="1:18" s="10" customFormat="1" ht="12.75" customHeight="1" x14ac:dyDescent="0.2">
      <c r="A58" s="125"/>
      <c r="B58" s="149"/>
      <c r="C58" s="149"/>
      <c r="D58" s="148"/>
      <c r="E58" s="149"/>
      <c r="F58" s="292"/>
      <c r="G58" s="293"/>
      <c r="H58" s="293"/>
      <c r="I58" s="293"/>
      <c r="J58" s="293"/>
      <c r="K58" s="293"/>
      <c r="L58" s="293"/>
      <c r="M58" s="293"/>
      <c r="N58" s="294"/>
      <c r="O58" s="14"/>
      <c r="P58" s="126"/>
      <c r="Q58" s="85"/>
      <c r="R58" s="54"/>
    </row>
    <row r="59" spans="1:18" s="10" customFormat="1" ht="12.75" customHeight="1" x14ac:dyDescent="0.2">
      <c r="A59" s="125"/>
      <c r="B59" s="149"/>
      <c r="C59" s="149"/>
      <c r="D59" s="148" t="s">
        <v>171</v>
      </c>
      <c r="E59" s="149"/>
      <c r="F59" s="286" t="s">
        <v>12</v>
      </c>
      <c r="G59" s="287"/>
      <c r="H59" s="287"/>
      <c r="I59" s="287"/>
      <c r="J59" s="287"/>
      <c r="K59" s="287"/>
      <c r="L59" s="287"/>
      <c r="M59" s="287"/>
      <c r="N59" s="288"/>
      <c r="O59" s="14"/>
      <c r="P59" s="126"/>
      <c r="Q59" s="126"/>
      <c r="R59" s="126"/>
    </row>
    <row r="60" spans="1:18" s="10" customFormat="1" ht="12.75" customHeight="1" x14ac:dyDescent="0.2">
      <c r="A60" s="125"/>
      <c r="B60" s="149"/>
      <c r="C60" s="149"/>
      <c r="D60" s="148"/>
      <c r="E60" s="149"/>
      <c r="F60" s="292"/>
      <c r="G60" s="293"/>
      <c r="H60" s="293"/>
      <c r="I60" s="293"/>
      <c r="J60" s="293"/>
      <c r="K60" s="293"/>
      <c r="L60" s="293"/>
      <c r="M60" s="293"/>
      <c r="N60" s="294"/>
      <c r="O60" s="14"/>
      <c r="P60" s="126"/>
      <c r="Q60" s="126"/>
      <c r="R60" s="126"/>
    </row>
    <row r="61" spans="1:18" s="10" customFormat="1" ht="12.75" customHeight="1" x14ac:dyDescent="0.2">
      <c r="A61" s="125"/>
      <c r="B61" s="149"/>
      <c r="C61" s="149"/>
      <c r="D61" s="148" t="s">
        <v>172</v>
      </c>
      <c r="E61" s="149"/>
      <c r="F61" s="286" t="s">
        <v>12</v>
      </c>
      <c r="G61" s="287"/>
      <c r="H61" s="287"/>
      <c r="I61" s="287"/>
      <c r="J61" s="287"/>
      <c r="K61" s="287"/>
      <c r="L61" s="287"/>
      <c r="M61" s="287"/>
      <c r="N61" s="288"/>
      <c r="O61" s="14"/>
      <c r="P61" s="126"/>
      <c r="Q61" s="83"/>
      <c r="R61" s="126"/>
    </row>
    <row r="62" spans="1:18" s="10" customFormat="1" ht="12.75" customHeight="1" x14ac:dyDescent="0.2">
      <c r="A62" s="125"/>
      <c r="B62" s="149"/>
      <c r="C62" s="149"/>
      <c r="D62" s="148"/>
      <c r="E62" s="149"/>
      <c r="F62" s="292"/>
      <c r="G62" s="293"/>
      <c r="H62" s="293"/>
      <c r="I62" s="293"/>
      <c r="J62" s="293"/>
      <c r="K62" s="293"/>
      <c r="L62" s="293"/>
      <c r="M62" s="293"/>
      <c r="N62" s="294"/>
      <c r="O62" s="14"/>
      <c r="P62" s="126"/>
      <c r="Q62" s="126"/>
      <c r="R62" s="126"/>
    </row>
    <row r="63" spans="1:18" s="10" customFormat="1" ht="9" customHeight="1" thickBot="1" x14ac:dyDescent="0.25">
      <c r="A63" s="125"/>
      <c r="B63" s="149"/>
      <c r="C63" s="149"/>
      <c r="D63" s="149"/>
      <c r="E63" s="149"/>
      <c r="F63" s="150"/>
      <c r="G63" s="150"/>
      <c r="H63" s="150"/>
      <c r="I63" s="150"/>
      <c r="J63" s="150"/>
      <c r="K63" s="150"/>
      <c r="L63" s="150"/>
      <c r="M63" s="150"/>
      <c r="N63" s="150"/>
      <c r="O63" s="14"/>
      <c r="P63" s="126"/>
      <c r="Q63" s="126"/>
      <c r="R63" s="126"/>
    </row>
    <row r="64" spans="1:18" s="10" customFormat="1" ht="12.75" customHeight="1" thickBot="1" x14ac:dyDescent="0.25">
      <c r="A64" s="125"/>
      <c r="B64" s="149"/>
      <c r="C64" s="149"/>
      <c r="D64" s="151" t="s">
        <v>173</v>
      </c>
      <c r="E64" s="149"/>
      <c r="F64" s="110" t="s">
        <v>174</v>
      </c>
      <c r="G64" s="150"/>
      <c r="H64" s="286" t="s">
        <v>175</v>
      </c>
      <c r="I64" s="287"/>
      <c r="J64" s="287"/>
      <c r="K64" s="287"/>
      <c r="L64" s="287"/>
      <c r="M64" s="287"/>
      <c r="N64" s="288"/>
      <c r="O64" s="14"/>
      <c r="P64" s="126"/>
      <c r="Q64" s="126"/>
      <c r="R64" s="126"/>
    </row>
    <row r="65" spans="1:18" s="10" customFormat="1" ht="12.75" customHeight="1" x14ac:dyDescent="0.2">
      <c r="A65" s="125"/>
      <c r="B65" s="149"/>
      <c r="C65" s="149"/>
      <c r="D65" s="15" t="s">
        <v>176</v>
      </c>
      <c r="E65" s="149"/>
      <c r="F65" s="150"/>
      <c r="G65" s="150"/>
      <c r="H65" s="289"/>
      <c r="I65" s="290"/>
      <c r="J65" s="290"/>
      <c r="K65" s="290"/>
      <c r="L65" s="290"/>
      <c r="M65" s="290"/>
      <c r="N65" s="291"/>
      <c r="O65" s="14"/>
      <c r="P65" s="126"/>
      <c r="Q65" s="126"/>
      <c r="R65" s="126"/>
    </row>
    <row r="66" spans="1:18" s="10" customFormat="1" ht="12.75" customHeight="1" x14ac:dyDescent="0.2">
      <c r="A66" s="125"/>
      <c r="B66" s="149"/>
      <c r="C66" s="149"/>
      <c r="D66" s="149"/>
      <c r="E66" s="149"/>
      <c r="F66" s="150"/>
      <c r="G66" s="150"/>
      <c r="H66" s="292"/>
      <c r="I66" s="293"/>
      <c r="J66" s="293"/>
      <c r="K66" s="293"/>
      <c r="L66" s="293"/>
      <c r="M66" s="293"/>
      <c r="N66" s="294"/>
      <c r="O66" s="14"/>
      <c r="P66" s="126"/>
      <c r="Q66" s="126"/>
      <c r="R66" s="126"/>
    </row>
    <row r="67" spans="1:18" s="10" customFormat="1" ht="9" customHeight="1" x14ac:dyDescent="0.2">
      <c r="A67" s="125"/>
      <c r="B67" s="149"/>
      <c r="C67" s="149"/>
      <c r="D67" s="149"/>
      <c r="E67" s="149"/>
      <c r="F67" s="150"/>
      <c r="G67" s="150"/>
      <c r="H67" s="150"/>
      <c r="I67" s="150"/>
      <c r="J67" s="150"/>
      <c r="K67" s="150"/>
      <c r="L67" s="150"/>
      <c r="M67" s="150"/>
      <c r="N67" s="150"/>
      <c r="O67" s="14"/>
      <c r="P67" s="126"/>
      <c r="Q67" s="126"/>
      <c r="R67" s="126"/>
    </row>
    <row r="68" spans="1:18" s="10" customFormat="1" ht="18" customHeight="1" x14ac:dyDescent="0.2">
      <c r="A68" s="125"/>
      <c r="B68" s="295" t="s">
        <v>177</v>
      </c>
      <c r="C68" s="296"/>
      <c r="D68" s="296"/>
      <c r="E68" s="296"/>
      <c r="F68" s="296"/>
      <c r="G68" s="296"/>
      <c r="H68" s="296"/>
      <c r="I68" s="296"/>
      <c r="J68" s="296"/>
      <c r="K68" s="296"/>
      <c r="L68" s="296"/>
      <c r="M68" s="296"/>
      <c r="N68" s="297"/>
      <c r="O68" s="125"/>
      <c r="P68" s="126"/>
      <c r="Q68" s="126"/>
      <c r="R68" s="126"/>
    </row>
    <row r="69" spans="1:18" s="10" customFormat="1" ht="9" customHeight="1" x14ac:dyDescent="0.2">
      <c r="A69" s="125"/>
      <c r="B69" s="149"/>
      <c r="C69" s="149"/>
      <c r="D69" s="149"/>
      <c r="E69" s="149"/>
      <c r="F69" s="149"/>
      <c r="G69" s="149"/>
      <c r="H69" s="149"/>
      <c r="I69" s="149"/>
      <c r="J69" s="149"/>
      <c r="K69" s="149"/>
      <c r="L69" s="149"/>
      <c r="M69" s="149"/>
      <c r="N69" s="149"/>
      <c r="O69" s="14"/>
      <c r="P69" s="126"/>
      <c r="Q69" s="126"/>
      <c r="R69" s="126"/>
    </row>
    <row r="70" spans="1:18" s="10" customFormat="1" ht="12.75" customHeight="1" x14ac:dyDescent="0.2">
      <c r="A70" s="125"/>
      <c r="B70" s="149"/>
      <c r="C70" s="149"/>
      <c r="D70" s="151" t="s">
        <v>178</v>
      </c>
      <c r="E70" s="149"/>
      <c r="F70" s="23" t="s">
        <v>179</v>
      </c>
      <c r="G70" s="150"/>
      <c r="H70" s="24" t="s">
        <v>180</v>
      </c>
      <c r="I70" s="150"/>
      <c r="J70" s="22"/>
      <c r="K70" s="150"/>
      <c r="L70" s="150"/>
      <c r="M70" s="150"/>
      <c r="N70" s="150"/>
      <c r="O70" s="14"/>
      <c r="P70" s="126"/>
      <c r="Q70" s="126"/>
      <c r="R70" s="19"/>
    </row>
    <row r="71" spans="1:18" s="10" customFormat="1" ht="3" customHeight="1" x14ac:dyDescent="0.2">
      <c r="A71" s="125"/>
      <c r="B71" s="149"/>
      <c r="C71" s="149"/>
      <c r="D71" s="149"/>
      <c r="E71" s="149"/>
      <c r="F71" s="150"/>
      <c r="G71" s="150"/>
      <c r="H71" s="150"/>
      <c r="I71" s="150"/>
      <c r="J71" s="150"/>
      <c r="K71" s="150"/>
      <c r="L71" s="150"/>
      <c r="M71" s="150"/>
      <c r="N71" s="150"/>
      <c r="O71" s="14"/>
      <c r="P71" s="126"/>
      <c r="Q71" s="126"/>
      <c r="R71" s="126"/>
    </row>
    <row r="72" spans="1:18" s="10" customFormat="1" ht="12.75" customHeight="1" x14ac:dyDescent="0.2">
      <c r="A72" s="125"/>
      <c r="B72" s="149"/>
      <c r="C72" s="149"/>
      <c r="D72" s="148" t="s">
        <v>155</v>
      </c>
      <c r="E72" s="149"/>
      <c r="F72" s="109" t="s">
        <v>39</v>
      </c>
      <c r="G72" s="150"/>
      <c r="H72" s="283"/>
      <c r="I72" s="284"/>
      <c r="J72" s="284"/>
      <c r="K72" s="284"/>
      <c r="L72" s="284"/>
      <c r="M72" s="284"/>
      <c r="N72" s="285"/>
      <c r="O72" s="14"/>
      <c r="P72" s="126"/>
      <c r="Q72" s="82"/>
      <c r="R72" s="126"/>
    </row>
    <row r="73" spans="1:18" s="10" customFormat="1" ht="12.75" customHeight="1" x14ac:dyDescent="0.2">
      <c r="A73" s="125"/>
      <c r="B73" s="149"/>
      <c r="C73" s="149"/>
      <c r="D73" s="148" t="s">
        <v>156</v>
      </c>
      <c r="E73" s="149"/>
      <c r="F73" s="109" t="s">
        <v>35</v>
      </c>
      <c r="G73" s="150"/>
      <c r="H73" s="283" t="s">
        <v>181</v>
      </c>
      <c r="I73" s="284"/>
      <c r="J73" s="284"/>
      <c r="K73" s="284"/>
      <c r="L73" s="284"/>
      <c r="M73" s="284"/>
      <c r="N73" s="285"/>
      <c r="O73" s="14"/>
      <c r="P73" s="126"/>
      <c r="Q73" s="126"/>
      <c r="R73" s="126"/>
    </row>
    <row r="74" spans="1:18" s="10" customFormat="1" ht="12.75" customHeight="1" x14ac:dyDescent="0.2">
      <c r="A74" s="125"/>
      <c r="B74" s="149"/>
      <c r="C74" s="149"/>
      <c r="D74" s="148" t="s">
        <v>158</v>
      </c>
      <c r="E74" s="149"/>
      <c r="F74" s="109" t="s">
        <v>39</v>
      </c>
      <c r="G74" s="150"/>
      <c r="H74" s="283"/>
      <c r="I74" s="284"/>
      <c r="J74" s="284"/>
      <c r="K74" s="284"/>
      <c r="L74" s="284"/>
      <c r="M74" s="284"/>
      <c r="N74" s="285"/>
      <c r="O74" s="14"/>
      <c r="P74" s="126"/>
      <c r="Q74" s="126"/>
      <c r="R74" s="126"/>
    </row>
    <row r="75" spans="1:18" s="10" customFormat="1" ht="12.75" customHeight="1" x14ac:dyDescent="0.2">
      <c r="A75" s="125"/>
      <c r="B75" s="149"/>
      <c r="C75" s="149"/>
      <c r="D75" s="148" t="s">
        <v>160</v>
      </c>
      <c r="E75" s="149"/>
      <c r="F75" s="109" t="s">
        <v>35</v>
      </c>
      <c r="G75" s="150"/>
      <c r="H75" s="283" t="s">
        <v>182</v>
      </c>
      <c r="I75" s="284"/>
      <c r="J75" s="284"/>
      <c r="K75" s="284"/>
      <c r="L75" s="284"/>
      <c r="M75" s="284"/>
      <c r="N75" s="285"/>
      <c r="O75" s="14"/>
      <c r="P75" s="126"/>
      <c r="Q75" s="126"/>
      <c r="R75" s="126"/>
    </row>
    <row r="76" spans="1:18" s="10" customFormat="1" ht="12.75" customHeight="1" x14ac:dyDescent="0.2">
      <c r="A76" s="125"/>
      <c r="B76" s="149"/>
      <c r="C76" s="149"/>
      <c r="D76" s="148" t="s">
        <v>161</v>
      </c>
      <c r="E76" s="149"/>
      <c r="F76" s="109" t="s">
        <v>39</v>
      </c>
      <c r="G76" s="150"/>
      <c r="H76" s="283"/>
      <c r="I76" s="284"/>
      <c r="J76" s="284"/>
      <c r="K76" s="284"/>
      <c r="L76" s="284"/>
      <c r="M76" s="284"/>
      <c r="N76" s="285"/>
      <c r="O76" s="14"/>
      <c r="P76" s="126"/>
      <c r="Q76" s="126"/>
      <c r="R76" s="126"/>
    </row>
    <row r="77" spans="1:18" s="10" customFormat="1" ht="12.75" customHeight="1" x14ac:dyDescent="0.2">
      <c r="A77" s="125"/>
      <c r="B77" s="149"/>
      <c r="C77" s="149"/>
      <c r="D77" s="148" t="s">
        <v>162</v>
      </c>
      <c r="E77" s="149"/>
      <c r="F77" s="109" t="s">
        <v>39</v>
      </c>
      <c r="G77" s="150"/>
      <c r="H77" s="283"/>
      <c r="I77" s="284"/>
      <c r="J77" s="284"/>
      <c r="K77" s="284"/>
      <c r="L77" s="284"/>
      <c r="M77" s="284"/>
      <c r="N77" s="285"/>
      <c r="O77" s="14"/>
      <c r="P77" s="126"/>
      <c r="Q77" s="126"/>
      <c r="R77" s="126"/>
    </row>
    <row r="78" spans="1:18" s="10" customFormat="1" ht="12.75" customHeight="1" x14ac:dyDescent="0.2">
      <c r="A78" s="125"/>
      <c r="B78" s="149"/>
      <c r="C78" s="149"/>
      <c r="D78" s="148" t="s">
        <v>164</v>
      </c>
      <c r="E78" s="149"/>
      <c r="F78" s="109" t="s">
        <v>39</v>
      </c>
      <c r="G78" s="150"/>
      <c r="H78" s="283" t="s">
        <v>183</v>
      </c>
      <c r="I78" s="284"/>
      <c r="J78" s="284"/>
      <c r="K78" s="284"/>
      <c r="L78" s="284"/>
      <c r="M78" s="284"/>
      <c r="N78" s="285"/>
      <c r="O78" s="14"/>
      <c r="P78" s="126"/>
      <c r="Q78" s="126"/>
      <c r="R78" s="126"/>
    </row>
    <row r="79" spans="1:18" s="10" customFormat="1" ht="9" customHeight="1" x14ac:dyDescent="0.2">
      <c r="A79" s="125"/>
      <c r="B79" s="149"/>
      <c r="C79" s="149"/>
      <c r="D79" s="149"/>
      <c r="E79" s="149"/>
      <c r="F79" s="150"/>
      <c r="G79" s="150"/>
      <c r="H79" s="150"/>
      <c r="I79" s="150"/>
      <c r="J79" s="150"/>
      <c r="K79" s="150"/>
      <c r="L79" s="150"/>
      <c r="M79" s="150"/>
      <c r="N79" s="150"/>
      <c r="O79" s="14"/>
      <c r="P79" s="126"/>
      <c r="Q79" s="126"/>
      <c r="R79" s="126"/>
    </row>
    <row r="80" spans="1:18" s="10" customFormat="1" ht="12.75" customHeight="1" x14ac:dyDescent="0.2">
      <c r="A80" s="125"/>
      <c r="B80" s="149"/>
      <c r="C80" s="149"/>
      <c r="D80" s="151" t="s">
        <v>184</v>
      </c>
      <c r="E80" s="149"/>
      <c r="F80" s="111" t="s">
        <v>111</v>
      </c>
      <c r="G80" s="150"/>
      <c r="H80" s="283" t="s">
        <v>139</v>
      </c>
      <c r="I80" s="284"/>
      <c r="J80" s="284"/>
      <c r="K80" s="284"/>
      <c r="L80" s="284"/>
      <c r="M80" s="284"/>
      <c r="N80" s="285"/>
      <c r="O80" s="14"/>
      <c r="P80" s="126"/>
      <c r="Q80" s="83"/>
      <c r="R80" s="126"/>
    </row>
    <row r="81" spans="1:15" s="10" customFormat="1" ht="9" customHeight="1" x14ac:dyDescent="0.2">
      <c r="A81" s="125"/>
      <c r="B81" s="149"/>
      <c r="C81" s="149"/>
      <c r="D81" s="149"/>
      <c r="E81" s="149"/>
      <c r="F81" s="150"/>
      <c r="G81" s="150"/>
      <c r="H81" s="150"/>
      <c r="I81" s="150"/>
      <c r="J81" s="150"/>
      <c r="K81" s="150"/>
      <c r="L81" s="150"/>
      <c r="M81" s="150"/>
      <c r="N81" s="150"/>
      <c r="O81" s="14"/>
    </row>
    <row r="82" spans="1:15" s="10" customFormat="1" ht="12.75" customHeight="1" x14ac:dyDescent="0.2">
      <c r="A82" s="125"/>
      <c r="B82" s="149"/>
      <c r="C82" s="149"/>
      <c r="D82" s="151" t="s">
        <v>185</v>
      </c>
      <c r="E82" s="149"/>
      <c r="F82" s="286" t="s">
        <v>12</v>
      </c>
      <c r="G82" s="287"/>
      <c r="H82" s="287"/>
      <c r="I82" s="287"/>
      <c r="J82" s="287"/>
      <c r="K82" s="287"/>
      <c r="L82" s="287"/>
      <c r="M82" s="287"/>
      <c r="N82" s="288"/>
      <c r="O82" s="14"/>
    </row>
    <row r="83" spans="1:15" s="10" customFormat="1" ht="12.75" customHeight="1" x14ac:dyDescent="0.2">
      <c r="A83" s="125"/>
      <c r="B83" s="149"/>
      <c r="C83" s="149"/>
      <c r="D83" s="16"/>
      <c r="E83" s="149"/>
      <c r="F83" s="289"/>
      <c r="G83" s="290"/>
      <c r="H83" s="290"/>
      <c r="I83" s="290"/>
      <c r="J83" s="290"/>
      <c r="K83" s="290"/>
      <c r="L83" s="290"/>
      <c r="M83" s="290"/>
      <c r="N83" s="291"/>
      <c r="O83" s="14"/>
    </row>
    <row r="84" spans="1:15" s="10" customFormat="1" ht="12.75" customHeight="1" x14ac:dyDescent="0.2">
      <c r="A84" s="125"/>
      <c r="B84" s="149"/>
      <c r="C84" s="149"/>
      <c r="D84" s="149"/>
      <c r="E84" s="149"/>
      <c r="F84" s="292"/>
      <c r="G84" s="293"/>
      <c r="H84" s="293"/>
      <c r="I84" s="293"/>
      <c r="J84" s="293"/>
      <c r="K84" s="293"/>
      <c r="L84" s="293"/>
      <c r="M84" s="293"/>
      <c r="N84" s="294"/>
      <c r="O84" s="14"/>
    </row>
    <row r="85" spans="1:15" s="10" customFormat="1" ht="9" customHeight="1" x14ac:dyDescent="0.2">
      <c r="A85" s="125"/>
      <c r="B85" s="149"/>
      <c r="C85" s="149"/>
      <c r="D85" s="149"/>
      <c r="E85" s="149"/>
      <c r="F85" s="150"/>
      <c r="G85" s="150"/>
      <c r="H85" s="150"/>
      <c r="I85" s="150"/>
      <c r="J85" s="150"/>
      <c r="K85" s="150"/>
      <c r="L85" s="150"/>
      <c r="M85" s="150"/>
      <c r="N85" s="150"/>
      <c r="O85" s="14"/>
    </row>
    <row r="86" spans="1:15" s="10" customFormat="1" ht="18" customHeight="1" x14ac:dyDescent="0.2">
      <c r="A86" s="125"/>
      <c r="B86" s="295" t="s">
        <v>186</v>
      </c>
      <c r="C86" s="296"/>
      <c r="D86" s="296"/>
      <c r="E86" s="296"/>
      <c r="F86" s="296"/>
      <c r="G86" s="296"/>
      <c r="H86" s="296"/>
      <c r="I86" s="296"/>
      <c r="J86" s="296"/>
      <c r="K86" s="296"/>
      <c r="L86" s="296"/>
      <c r="M86" s="296"/>
      <c r="N86" s="297"/>
      <c r="O86" s="125"/>
    </row>
    <row r="87" spans="1:15" s="10" customFormat="1" ht="9" customHeight="1" x14ac:dyDescent="0.2">
      <c r="A87" s="125"/>
      <c r="B87" s="149"/>
      <c r="C87" s="149"/>
      <c r="D87" s="149"/>
      <c r="E87" s="149"/>
      <c r="F87" s="149"/>
      <c r="G87" s="149"/>
      <c r="H87" s="149"/>
      <c r="I87" s="149"/>
      <c r="J87" s="149"/>
      <c r="K87" s="149"/>
      <c r="L87" s="149"/>
      <c r="M87" s="149"/>
      <c r="N87" s="149"/>
      <c r="O87" s="14"/>
    </row>
    <row r="88" spans="1:15" s="10" customFormat="1" ht="12.75" customHeight="1" x14ac:dyDescent="0.2">
      <c r="A88" s="125"/>
      <c r="B88" s="149"/>
      <c r="C88" s="149"/>
      <c r="D88" s="15" t="s">
        <v>187</v>
      </c>
      <c r="E88" s="149"/>
      <c r="F88" s="286" t="s">
        <v>12</v>
      </c>
      <c r="G88" s="287"/>
      <c r="H88" s="287"/>
      <c r="I88" s="287"/>
      <c r="J88" s="287"/>
      <c r="K88" s="287"/>
      <c r="L88" s="287"/>
      <c r="M88" s="287"/>
      <c r="N88" s="288"/>
      <c r="O88" s="14"/>
    </row>
    <row r="89" spans="1:15" s="10" customFormat="1" ht="12.75" customHeight="1" x14ac:dyDescent="0.2">
      <c r="A89" s="125"/>
      <c r="B89" s="149"/>
      <c r="C89" s="149"/>
      <c r="D89" s="149"/>
      <c r="E89" s="149"/>
      <c r="F89" s="292"/>
      <c r="G89" s="293"/>
      <c r="H89" s="293"/>
      <c r="I89" s="293"/>
      <c r="J89" s="293"/>
      <c r="K89" s="293"/>
      <c r="L89" s="293"/>
      <c r="M89" s="293"/>
      <c r="N89" s="294"/>
      <c r="O89" s="14"/>
    </row>
    <row r="90" spans="1:15" s="6" customFormat="1" ht="9" customHeight="1" x14ac:dyDescent="0.15">
      <c r="A90" s="127"/>
      <c r="B90" s="127"/>
      <c r="C90" s="127"/>
      <c r="D90" s="80"/>
      <c r="E90" s="128"/>
      <c r="F90" s="129"/>
      <c r="G90" s="127"/>
      <c r="H90" s="127"/>
      <c r="I90" s="11"/>
      <c r="J90" s="127"/>
      <c r="K90" s="127"/>
      <c r="L90" s="127"/>
      <c r="M90" s="127"/>
      <c r="N90" s="127"/>
      <c r="O90" s="127"/>
    </row>
    <row r="91" spans="1:15" s="5" customFormat="1" ht="30" customHeight="1" x14ac:dyDescent="0.15">
      <c r="A91" s="4"/>
      <c r="B91" s="298" t="s">
        <v>188</v>
      </c>
      <c r="C91" s="299"/>
      <c r="D91" s="299"/>
      <c r="E91" s="299"/>
      <c r="F91" s="299"/>
      <c r="G91" s="299"/>
      <c r="H91" s="299"/>
      <c r="I91" s="299"/>
      <c r="J91" s="299"/>
      <c r="K91" s="299"/>
      <c r="L91" s="299"/>
      <c r="M91" s="299"/>
      <c r="N91" s="300"/>
      <c r="O91" s="4"/>
    </row>
    <row r="92" spans="1:15" ht="9" customHeight="1" x14ac:dyDescent="0.2">
      <c r="A92" s="127"/>
      <c r="B92" s="127"/>
      <c r="C92" s="127"/>
      <c r="D92" s="131"/>
      <c r="E92" s="132"/>
      <c r="F92" s="131"/>
      <c r="G92" s="131"/>
      <c r="H92" s="131"/>
      <c r="I92" s="131"/>
      <c r="J92" s="131"/>
      <c r="K92" s="131"/>
      <c r="L92" s="131"/>
      <c r="M92" s="131"/>
      <c r="N92" s="133"/>
      <c r="O92" s="119"/>
    </row>
    <row r="93" spans="1:15" x14ac:dyDescent="0.2">
      <c r="A93" s="130"/>
      <c r="B93" s="130"/>
      <c r="C93" s="130"/>
      <c r="D93" s="130"/>
      <c r="E93" s="134"/>
      <c r="F93" s="130"/>
      <c r="G93" s="130"/>
      <c r="H93" s="130"/>
      <c r="I93" s="130"/>
      <c r="J93" s="130"/>
      <c r="K93" s="130"/>
      <c r="L93" s="130"/>
      <c r="M93" s="130"/>
      <c r="N93" s="54"/>
      <c r="O93" s="54"/>
    </row>
    <row r="94" spans="1:15" x14ac:dyDescent="0.2">
      <c r="A94" s="130"/>
      <c r="B94" s="130"/>
      <c r="C94" s="130"/>
      <c r="D94" s="130"/>
      <c r="E94" s="134"/>
      <c r="F94" s="130"/>
      <c r="G94" s="130"/>
      <c r="H94" s="130"/>
      <c r="I94" s="130"/>
      <c r="J94" s="130"/>
      <c r="K94" s="130"/>
      <c r="L94" s="130"/>
      <c r="M94" s="130"/>
      <c r="N94" s="54"/>
      <c r="O94" s="54"/>
    </row>
    <row r="95" spans="1:15" x14ac:dyDescent="0.2">
      <c r="A95" s="130"/>
      <c r="B95" s="130"/>
      <c r="C95" s="130"/>
      <c r="D95" s="130"/>
      <c r="E95" s="134"/>
      <c r="F95" s="130"/>
      <c r="G95" s="130"/>
      <c r="H95" s="130"/>
      <c r="I95" s="130"/>
      <c r="J95" s="130"/>
      <c r="K95" s="130"/>
      <c r="L95" s="130"/>
      <c r="M95" s="130"/>
      <c r="N95" s="54"/>
      <c r="O95" s="54"/>
    </row>
    <row r="96" spans="1:15" x14ac:dyDescent="0.2">
      <c r="A96" s="130"/>
      <c r="B96" s="130"/>
      <c r="C96" s="130"/>
      <c r="D96" s="130"/>
      <c r="E96" s="134"/>
      <c r="F96" s="130"/>
      <c r="G96" s="130"/>
      <c r="H96" s="130"/>
      <c r="I96" s="130"/>
      <c r="J96" s="130"/>
      <c r="K96" s="130"/>
      <c r="L96" s="130"/>
      <c r="M96" s="130"/>
      <c r="N96" s="54"/>
      <c r="O96" s="54"/>
    </row>
    <row r="97" spans="1:13" x14ac:dyDescent="0.2">
      <c r="A97" s="130"/>
      <c r="B97" s="130"/>
      <c r="C97" s="130"/>
      <c r="D97" s="130"/>
      <c r="E97" s="134"/>
      <c r="F97" s="130"/>
      <c r="G97" s="130"/>
      <c r="H97" s="130"/>
      <c r="I97" s="130"/>
      <c r="J97" s="130"/>
      <c r="K97" s="130"/>
      <c r="L97" s="130"/>
      <c r="M97" s="130"/>
    </row>
    <row r="98" spans="1:13" x14ac:dyDescent="0.2">
      <c r="A98" s="130"/>
      <c r="B98" s="130"/>
      <c r="C98" s="130"/>
      <c r="D98" s="130"/>
      <c r="E98" s="134"/>
      <c r="F98" s="130"/>
      <c r="G98" s="130"/>
      <c r="H98" s="130"/>
      <c r="I98" s="130"/>
      <c r="J98" s="130"/>
      <c r="K98" s="130"/>
      <c r="L98" s="130"/>
      <c r="M98" s="130"/>
    </row>
    <row r="99" spans="1:13" x14ac:dyDescent="0.2">
      <c r="A99" s="130"/>
      <c r="B99" s="130"/>
      <c r="C99" s="130"/>
      <c r="D99" s="130"/>
      <c r="E99" s="134"/>
      <c r="F99" s="130"/>
      <c r="G99" s="130"/>
      <c r="H99" s="130"/>
      <c r="I99" s="130"/>
      <c r="J99" s="130"/>
      <c r="K99" s="130"/>
      <c r="L99" s="130"/>
      <c r="M99" s="130"/>
    </row>
    <row r="100" spans="1:13" x14ac:dyDescent="0.2">
      <c r="A100" s="130"/>
      <c r="B100" s="130"/>
      <c r="C100" s="130"/>
      <c r="D100" s="130"/>
      <c r="E100" s="134"/>
      <c r="F100" s="130"/>
      <c r="G100" s="130"/>
      <c r="H100" s="130"/>
      <c r="I100" s="130"/>
      <c r="J100" s="130"/>
      <c r="K100" s="130"/>
      <c r="L100" s="130"/>
      <c r="M100" s="130"/>
    </row>
    <row r="101" spans="1:13" x14ac:dyDescent="0.2">
      <c r="A101" s="130"/>
      <c r="B101" s="130"/>
      <c r="C101" s="130"/>
      <c r="D101" s="130"/>
      <c r="E101" s="134"/>
      <c r="F101" s="130"/>
      <c r="G101" s="130"/>
      <c r="H101" s="130"/>
      <c r="I101" s="130"/>
      <c r="J101" s="130"/>
      <c r="K101" s="130"/>
      <c r="L101" s="130"/>
      <c r="M101" s="130"/>
    </row>
    <row r="102" spans="1:13" x14ac:dyDescent="0.2">
      <c r="A102" s="130"/>
      <c r="B102" s="130"/>
      <c r="C102" s="130"/>
      <c r="D102" s="130"/>
      <c r="E102" s="134"/>
      <c r="F102" s="130"/>
      <c r="G102" s="130"/>
      <c r="H102" s="130"/>
      <c r="I102" s="130"/>
      <c r="J102" s="130"/>
      <c r="K102" s="130"/>
      <c r="L102" s="130"/>
      <c r="M102" s="130"/>
    </row>
    <row r="103" spans="1:13" x14ac:dyDescent="0.2">
      <c r="A103" s="130"/>
      <c r="B103" s="130"/>
      <c r="C103" s="130"/>
      <c r="D103" s="130"/>
      <c r="E103" s="134"/>
      <c r="F103" s="130"/>
      <c r="G103" s="130"/>
      <c r="H103" s="130"/>
      <c r="I103" s="130"/>
      <c r="J103" s="130"/>
      <c r="K103" s="130"/>
      <c r="L103" s="130"/>
      <c r="M103" s="130"/>
    </row>
    <row r="104" spans="1:13" x14ac:dyDescent="0.2">
      <c r="A104" s="130"/>
      <c r="B104" s="130"/>
      <c r="C104" s="130"/>
      <c r="D104" s="130"/>
      <c r="E104" s="134"/>
      <c r="F104" s="130"/>
      <c r="G104" s="130"/>
      <c r="H104" s="130"/>
      <c r="I104" s="130"/>
      <c r="J104" s="130"/>
      <c r="K104" s="130"/>
      <c r="L104" s="130"/>
      <c r="M104" s="130"/>
    </row>
    <row r="105" spans="1:13" x14ac:dyDescent="0.2">
      <c r="A105" s="130"/>
      <c r="B105" s="130"/>
      <c r="C105" s="130"/>
      <c r="D105" s="130"/>
      <c r="E105" s="134"/>
      <c r="F105" s="130"/>
      <c r="G105" s="130"/>
      <c r="H105" s="130"/>
      <c r="I105" s="130"/>
      <c r="J105" s="130"/>
      <c r="K105" s="130"/>
      <c r="L105" s="130"/>
      <c r="M105" s="130"/>
    </row>
    <row r="106" spans="1:13" x14ac:dyDescent="0.2">
      <c r="A106" s="130"/>
      <c r="B106" s="130"/>
      <c r="C106" s="130"/>
      <c r="D106" s="130"/>
      <c r="E106" s="134"/>
      <c r="F106" s="130"/>
      <c r="G106" s="130"/>
      <c r="H106" s="130"/>
      <c r="I106" s="130"/>
      <c r="J106" s="130"/>
      <c r="K106" s="130"/>
      <c r="L106" s="130"/>
      <c r="M106" s="130"/>
    </row>
    <row r="107" spans="1:13" x14ac:dyDescent="0.2">
      <c r="A107" s="130"/>
      <c r="B107" s="130"/>
      <c r="C107" s="130"/>
      <c r="D107" s="130"/>
      <c r="E107" s="134"/>
      <c r="F107" s="130"/>
      <c r="G107" s="130"/>
      <c r="H107" s="130"/>
      <c r="I107" s="130"/>
      <c r="J107" s="130"/>
      <c r="K107" s="130"/>
      <c r="L107" s="130"/>
      <c r="M107" s="130"/>
    </row>
    <row r="108" spans="1:13" x14ac:dyDescent="0.2">
      <c r="A108" s="130"/>
      <c r="B108" s="130"/>
      <c r="C108" s="130"/>
      <c r="D108" s="130"/>
      <c r="E108" s="134"/>
      <c r="F108" s="130"/>
      <c r="G108" s="130"/>
      <c r="H108" s="130"/>
      <c r="I108" s="130"/>
      <c r="J108" s="130"/>
      <c r="K108" s="130"/>
      <c r="L108" s="130"/>
      <c r="M108" s="130"/>
    </row>
    <row r="109" spans="1:13" x14ac:dyDescent="0.2">
      <c r="A109" s="130"/>
      <c r="B109" s="130"/>
      <c r="C109" s="130"/>
      <c r="D109" s="130"/>
      <c r="E109" s="134"/>
      <c r="F109" s="130"/>
      <c r="G109" s="130"/>
      <c r="H109" s="130"/>
      <c r="I109" s="130"/>
      <c r="J109" s="130"/>
      <c r="K109" s="130"/>
      <c r="L109" s="130"/>
      <c r="M109" s="130"/>
    </row>
    <row r="110" spans="1:13" x14ac:dyDescent="0.2">
      <c r="A110" s="130"/>
      <c r="B110" s="130"/>
      <c r="C110" s="130"/>
      <c r="D110" s="130"/>
      <c r="E110" s="134"/>
      <c r="F110" s="130"/>
      <c r="G110" s="130"/>
      <c r="H110" s="130"/>
      <c r="I110" s="130"/>
      <c r="J110" s="130"/>
      <c r="K110" s="130"/>
      <c r="L110" s="130"/>
      <c r="M110" s="130"/>
    </row>
    <row r="111" spans="1:13" x14ac:dyDescent="0.2">
      <c r="A111" s="130"/>
      <c r="B111" s="130"/>
      <c r="C111" s="130"/>
      <c r="D111" s="130"/>
      <c r="E111" s="134"/>
      <c r="F111" s="130"/>
      <c r="G111" s="130"/>
      <c r="H111" s="130"/>
      <c r="I111" s="130"/>
      <c r="J111" s="130"/>
      <c r="K111" s="130"/>
      <c r="L111" s="130"/>
      <c r="M111" s="130"/>
    </row>
    <row r="112" spans="1:13" x14ac:dyDescent="0.2">
      <c r="A112" s="130"/>
      <c r="B112" s="130"/>
      <c r="C112" s="130"/>
      <c r="D112" s="130"/>
      <c r="E112" s="134"/>
      <c r="F112" s="130"/>
      <c r="G112" s="130"/>
      <c r="H112" s="130"/>
      <c r="I112" s="130"/>
      <c r="J112" s="130"/>
      <c r="K112" s="130"/>
      <c r="L112" s="130"/>
      <c r="M112" s="130"/>
    </row>
    <row r="113" spans="1:13" x14ac:dyDescent="0.2">
      <c r="A113" s="130"/>
      <c r="B113" s="130"/>
      <c r="C113" s="130"/>
      <c r="D113" s="130"/>
      <c r="E113" s="134"/>
      <c r="F113" s="130"/>
      <c r="G113" s="130"/>
      <c r="H113" s="130"/>
      <c r="I113" s="130"/>
      <c r="J113" s="130"/>
      <c r="K113" s="130"/>
      <c r="L113" s="130"/>
      <c r="M113" s="130"/>
    </row>
    <row r="114" spans="1:13" x14ac:dyDescent="0.2">
      <c r="A114" s="130"/>
      <c r="B114" s="130"/>
      <c r="C114" s="130"/>
      <c r="D114" s="130"/>
      <c r="E114" s="134"/>
      <c r="F114" s="130"/>
      <c r="G114" s="130"/>
      <c r="H114" s="130"/>
      <c r="I114" s="130"/>
      <c r="J114" s="130"/>
      <c r="K114" s="130"/>
      <c r="L114" s="130"/>
      <c r="M114" s="130"/>
    </row>
    <row r="115" spans="1:13" x14ac:dyDescent="0.2">
      <c r="A115" s="130"/>
      <c r="B115" s="130"/>
      <c r="C115" s="130"/>
      <c r="D115" s="130"/>
      <c r="E115" s="134"/>
      <c r="F115" s="130"/>
      <c r="G115" s="130"/>
      <c r="H115" s="130"/>
      <c r="I115" s="130"/>
      <c r="J115" s="130"/>
      <c r="K115" s="130"/>
      <c r="L115" s="130"/>
      <c r="M115" s="130"/>
    </row>
    <row r="116" spans="1:13" x14ac:dyDescent="0.2">
      <c r="A116" s="130"/>
      <c r="B116" s="130"/>
      <c r="C116" s="130"/>
      <c r="D116" s="130"/>
      <c r="E116" s="134"/>
      <c r="F116" s="130"/>
      <c r="G116" s="130"/>
      <c r="H116" s="130"/>
      <c r="I116" s="130"/>
      <c r="J116" s="130"/>
      <c r="K116" s="130"/>
      <c r="L116" s="130"/>
      <c r="M116" s="130"/>
    </row>
    <row r="117" spans="1:13" x14ac:dyDescent="0.2">
      <c r="A117" s="130"/>
      <c r="B117" s="130"/>
      <c r="C117" s="130"/>
      <c r="D117" s="130"/>
      <c r="E117" s="134"/>
      <c r="F117" s="130"/>
      <c r="G117" s="130"/>
      <c r="H117" s="130"/>
      <c r="I117" s="130"/>
      <c r="J117" s="130"/>
      <c r="K117" s="130"/>
      <c r="L117" s="130"/>
      <c r="M117" s="130"/>
    </row>
    <row r="118" spans="1:13" x14ac:dyDescent="0.2">
      <c r="A118" s="130"/>
      <c r="B118" s="130"/>
      <c r="C118" s="130"/>
      <c r="D118" s="130"/>
      <c r="E118" s="134"/>
      <c r="F118" s="130"/>
      <c r="G118" s="130"/>
      <c r="H118" s="130"/>
      <c r="I118" s="130"/>
      <c r="J118" s="130"/>
      <c r="K118" s="130"/>
      <c r="L118" s="130"/>
      <c r="M118" s="130"/>
    </row>
    <row r="119" spans="1:13" x14ac:dyDescent="0.2">
      <c r="A119" s="130"/>
      <c r="B119" s="130"/>
      <c r="C119" s="130"/>
      <c r="D119" s="130"/>
      <c r="E119" s="134"/>
      <c r="F119" s="130"/>
      <c r="G119" s="130"/>
      <c r="H119" s="130"/>
      <c r="I119" s="130"/>
      <c r="J119" s="130"/>
      <c r="K119" s="130"/>
      <c r="L119" s="130"/>
      <c r="M119" s="130"/>
    </row>
    <row r="120" spans="1:13" x14ac:dyDescent="0.2">
      <c r="A120" s="130"/>
      <c r="B120" s="130"/>
      <c r="C120" s="130"/>
      <c r="D120" s="130"/>
      <c r="E120" s="134"/>
      <c r="F120" s="130"/>
      <c r="G120" s="130"/>
      <c r="H120" s="130"/>
      <c r="I120" s="130"/>
      <c r="J120" s="130"/>
      <c r="K120" s="130"/>
      <c r="L120" s="130"/>
      <c r="M120" s="130"/>
    </row>
    <row r="121" spans="1:13" x14ac:dyDescent="0.2">
      <c r="A121" s="130"/>
      <c r="B121" s="130"/>
      <c r="C121" s="130"/>
      <c r="D121" s="130"/>
      <c r="E121" s="134"/>
      <c r="F121" s="130"/>
      <c r="G121" s="130"/>
      <c r="H121" s="130"/>
      <c r="I121" s="130"/>
      <c r="J121" s="130"/>
      <c r="K121" s="130"/>
      <c r="L121" s="130"/>
      <c r="M121" s="130"/>
    </row>
  </sheetData>
  <sheetProtection selectLockedCells="1"/>
  <mergeCells count="49">
    <mergeCell ref="B2:N2"/>
    <mergeCell ref="B8:N8"/>
    <mergeCell ref="C12:C16"/>
    <mergeCell ref="D12:D16"/>
    <mergeCell ref="F12:J12"/>
    <mergeCell ref="L12:M12"/>
    <mergeCell ref="F13:J13"/>
    <mergeCell ref="L13:M13"/>
    <mergeCell ref="F14:J14"/>
    <mergeCell ref="F4:N4"/>
    <mergeCell ref="H40:N40"/>
    <mergeCell ref="L14:M14"/>
    <mergeCell ref="F15:J15"/>
    <mergeCell ref="L15:M15"/>
    <mergeCell ref="F16:J16"/>
    <mergeCell ref="L16:M16"/>
    <mergeCell ref="F18:G18"/>
    <mergeCell ref="F20:N23"/>
    <mergeCell ref="F25:N26"/>
    <mergeCell ref="F28:N29"/>
    <mergeCell ref="H33:N34"/>
    <mergeCell ref="H35:N36"/>
    <mergeCell ref="F59:N60"/>
    <mergeCell ref="H41:N41"/>
    <mergeCell ref="H42:N42"/>
    <mergeCell ref="H43:N43"/>
    <mergeCell ref="H44:N44"/>
    <mergeCell ref="H45:N45"/>
    <mergeCell ref="H46:N46"/>
    <mergeCell ref="H47:N47"/>
    <mergeCell ref="B49:N49"/>
    <mergeCell ref="F53:N54"/>
    <mergeCell ref="F55:N56"/>
    <mergeCell ref="F57:N58"/>
    <mergeCell ref="H78:N78"/>
    <mergeCell ref="F61:N62"/>
    <mergeCell ref="H64:N66"/>
    <mergeCell ref="B68:N68"/>
    <mergeCell ref="H73:N73"/>
    <mergeCell ref="H74:N74"/>
    <mergeCell ref="H75:N75"/>
    <mergeCell ref="H76:N76"/>
    <mergeCell ref="H77:N77"/>
    <mergeCell ref="H72:N72"/>
    <mergeCell ref="H80:N80"/>
    <mergeCell ref="F82:N84"/>
    <mergeCell ref="B86:N86"/>
    <mergeCell ref="F88:N89"/>
    <mergeCell ref="B91:N91"/>
  </mergeCells>
  <conditionalFormatting sqref="F64">
    <cfRule type="containsText" dxfId="104" priority="2" operator="containsText" text="Limited">
      <formula>NOT(ISERROR(SEARCH("Limited",F64)))</formula>
    </cfRule>
    <cfRule type="containsText" dxfId="103" priority="3" operator="containsText" text="Moderate">
      <formula>NOT(ISERROR(SEARCH("Moderate",F64)))</formula>
    </cfRule>
    <cfRule type="containsText" dxfId="102" priority="4" operator="containsText" text="Very high">
      <formula>NOT(ISERROR(SEARCH("Very high",F64)))</formula>
    </cfRule>
    <cfRule type="containsText" dxfId="101" priority="5" operator="containsText" text="High">
      <formula>NOT(ISERROR(SEARCH("High",F64)))</formula>
    </cfRule>
  </conditionalFormatting>
  <dataValidations count="5">
    <dataValidation type="textLength" operator="lessThanOrEqual" allowBlank="1" showInputMessage="1" showErrorMessage="1" sqref="L17:M17 N12:N17" xr:uid="{9F2D70C9-3B23-4E27-8AAD-637B30193153}">
      <formula1>120</formula1>
    </dataValidation>
    <dataValidation type="textLength" operator="lessThanOrEqual" allowBlank="1" showInputMessage="1" showErrorMessage="1" sqref="F12:J16 F10:J10" xr:uid="{85D5A091-451F-4CB7-8EAF-F062A34E1E2F}">
      <formula1>50</formula1>
    </dataValidation>
    <dataValidation type="textLength" operator="lessThanOrEqual" allowBlank="1" showInputMessage="1" showErrorMessage="1" sqref="H6 H11" xr:uid="{64D90E16-3FDD-4DD8-8740-4EC212DBF9DF}">
      <formula1>10</formula1>
    </dataValidation>
    <dataValidation type="textLength" operator="lessThanOrEqual" allowBlank="1" showInputMessage="1" showErrorMessage="1" sqref="F6" xr:uid="{015E3796-A7E7-4584-AB89-2B588129B862}">
      <formula1>16</formula1>
    </dataValidation>
    <dataValidation type="textLength" operator="lessThanOrEqual" allowBlank="1" showInputMessage="1" showErrorMessage="1" sqref="F4:N4" xr:uid="{B8CA195C-E575-4D62-8717-D532D8E6AF1F}">
      <formula1>72</formula1>
    </dataValidation>
  </dataValidations>
  <pageMargins left="0.7" right="0.7" top="0.75" bottom="0.75" header="0.3" footer="0.3"/>
  <pageSetup paperSize="8"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518CA7E4-D3C0-436D-8583-11948F642646}">
            <xm:f>NOT(ISERROR(SEARCH("Very limited",F64)))</xm:f>
            <xm:f>"Very limited"</xm:f>
            <x14:dxf>
              <fill>
                <patternFill>
                  <bgColor rgb="FF00B0F0"/>
                </patternFill>
              </fill>
            </x14:dxf>
          </x14:cfRule>
          <xm:sqref>F64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501CCE3F-BC1C-4763-8276-EF9C92DADA4E}">
          <x14:formula1>
            <xm:f>'RAF Basic data'!$A$18:$A$22</xm:f>
          </x14:formula1>
          <xm:sqref>F18:G18</xm:sqref>
        </x14:dataValidation>
        <x14:dataValidation type="list" allowBlank="1" showInputMessage="1" showErrorMessage="1" xr:uid="{7C15A9FE-D10D-43A6-8D7C-8538F94AB4E5}">
          <x14:formula1>
            <xm:f>'RAF Basic data'!$A$4:$A$6</xm:f>
          </x14:formula1>
          <xm:sqref>F33 F35 F40:F47 F72:F78</xm:sqref>
        </x14:dataValidation>
        <x14:dataValidation type="list" operator="lessThanOrEqual" allowBlank="1" showInputMessage="1" showErrorMessage="1" xr:uid="{062D3250-43B0-4486-A998-9AC4C8172A3B}">
          <x14:formula1>
            <xm:f>'RAF Basic data'!$A$26:$A$32</xm:f>
          </x14:formula1>
          <xm:sqref>L12:M16</xm:sqref>
        </x14:dataValidation>
        <x14:dataValidation type="list" allowBlank="1" showInputMessage="1" showErrorMessage="1" xr:uid="{8BCFDCE7-DC56-46E5-9A86-3FE2534BCCA0}">
          <x14:formula1>
            <xm:f>'RAF Basic data'!$A$37:$A$43</xm:f>
          </x14:formula1>
          <xm:sqref>F80</xm:sqref>
        </x14:dataValidation>
        <x14:dataValidation type="list" allowBlank="1" showInputMessage="1" showErrorMessage="1" xr:uid="{7B0A078C-7A2D-4942-AA25-38F47EE5072B}">
          <x14:formula1>
            <xm:f>'RAF Basic data'!$D$4:$D$8</xm:f>
          </x14:formula1>
          <xm:sqref>F64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78A35-6845-4825-B312-9100AB7ABB1C}">
  <sheetPr codeName="Sheet10">
    <tabColor rgb="FF002060"/>
  </sheetPr>
  <dimension ref="A1:R121"/>
  <sheetViews>
    <sheetView topLeftCell="A15" zoomScaleNormal="100" workbookViewId="0">
      <selection activeCell="Q45" sqref="Q45"/>
    </sheetView>
  </sheetViews>
  <sheetFormatPr baseColWidth="10" defaultColWidth="9.1640625" defaultRowHeight="15" x14ac:dyDescent="0.2"/>
  <cols>
    <col min="1" max="1" width="1.5" style="3" customWidth="1"/>
    <col min="2" max="3" width="3.5" style="3" customWidth="1"/>
    <col min="4" max="4" width="27.5" style="3" customWidth="1"/>
    <col min="5" max="5" width="1.5" style="13" customWidth="1"/>
    <col min="6" max="6" width="18.5" style="3" customWidth="1"/>
    <col min="7" max="7" width="1.5" style="3" customWidth="1"/>
    <col min="8" max="8" width="18.5" style="3" customWidth="1"/>
    <col min="9" max="9" width="1.5" style="3" customWidth="1"/>
    <col min="10" max="10" width="18.5" style="3" customWidth="1"/>
    <col min="11" max="11" width="1.5" style="3" customWidth="1"/>
    <col min="12" max="12" width="10.5" style="3" customWidth="1"/>
    <col min="13" max="13" width="1.5" style="3" customWidth="1"/>
    <col min="14" max="14" width="18.5" style="3" customWidth="1"/>
    <col min="15" max="15" width="1.5" style="3" customWidth="1"/>
    <col min="16" max="16" width="9.1640625" style="3"/>
    <col min="17" max="17" width="9.1640625" style="3" customWidth="1"/>
    <col min="18" max="16384" width="9.1640625" style="3"/>
  </cols>
  <sheetData>
    <row r="1" spans="1:17" ht="9" customHeight="1" x14ac:dyDescent="0.2">
      <c r="A1" s="119"/>
      <c r="B1" s="119"/>
      <c r="C1" s="119"/>
      <c r="D1" s="120"/>
      <c r="E1" s="121"/>
      <c r="F1" s="119"/>
      <c r="G1" s="119"/>
      <c r="H1" s="119"/>
      <c r="I1" s="119"/>
      <c r="J1" s="119"/>
      <c r="K1" s="119"/>
      <c r="L1" s="119"/>
      <c r="M1" s="119"/>
      <c r="N1" s="119"/>
      <c r="O1" s="119"/>
      <c r="P1" s="54"/>
      <c r="Q1" s="54"/>
    </row>
    <row r="2" spans="1:17" s="5" customFormat="1" ht="30" customHeight="1" x14ac:dyDescent="0.15">
      <c r="A2" s="4"/>
      <c r="B2" s="312" t="s">
        <v>4</v>
      </c>
      <c r="C2" s="313"/>
      <c r="D2" s="313"/>
      <c r="E2" s="313"/>
      <c r="F2" s="313"/>
      <c r="G2" s="313"/>
      <c r="H2" s="313"/>
      <c r="I2" s="313"/>
      <c r="J2" s="313"/>
      <c r="K2" s="313"/>
      <c r="L2" s="313"/>
      <c r="M2" s="313"/>
      <c r="N2" s="314"/>
      <c r="O2" s="4"/>
    </row>
    <row r="3" spans="1:17" s="8" customFormat="1" ht="9" customHeight="1" x14ac:dyDescent="0.2">
      <c r="A3" s="80"/>
      <c r="B3" s="80"/>
      <c r="C3" s="9"/>
      <c r="D3" s="122"/>
      <c r="E3" s="123"/>
      <c r="F3" s="80"/>
      <c r="G3" s="80"/>
      <c r="H3" s="80"/>
      <c r="I3" s="80"/>
      <c r="J3" s="80"/>
      <c r="K3" s="80"/>
      <c r="L3" s="80"/>
      <c r="M3" s="80"/>
      <c r="N3" s="80"/>
      <c r="O3" s="80"/>
      <c r="P3" s="124"/>
      <c r="Q3" s="124"/>
    </row>
    <row r="4" spans="1:17" s="10" customFormat="1" ht="12.75" customHeight="1" x14ac:dyDescent="0.2">
      <c r="A4" s="125"/>
      <c r="B4" s="149"/>
      <c r="C4" s="149"/>
      <c r="D4" s="117" t="s">
        <v>9</v>
      </c>
      <c r="E4" s="7"/>
      <c r="F4" s="311" t="s">
        <v>12</v>
      </c>
      <c r="G4" s="304"/>
      <c r="H4" s="304"/>
      <c r="I4" s="304"/>
      <c r="J4" s="304"/>
      <c r="K4" s="304"/>
      <c r="L4" s="304"/>
      <c r="M4" s="304"/>
      <c r="N4" s="305"/>
      <c r="O4" s="14"/>
      <c r="P4" s="126"/>
      <c r="Q4" s="53"/>
    </row>
    <row r="5" spans="1:17" s="10" customFormat="1" ht="3" customHeight="1" x14ac:dyDescent="0.2">
      <c r="A5" s="125"/>
      <c r="B5" s="149"/>
      <c r="C5" s="149"/>
      <c r="D5" s="118"/>
      <c r="E5" s="149"/>
      <c r="F5" s="149"/>
      <c r="G5" s="149"/>
      <c r="H5" s="149"/>
      <c r="I5" s="149"/>
      <c r="J5" s="149"/>
      <c r="K5" s="149"/>
      <c r="L5" s="149"/>
      <c r="M5" s="149"/>
      <c r="N5" s="149"/>
      <c r="O5" s="14"/>
      <c r="P5" s="126"/>
      <c r="Q5" s="126"/>
    </row>
    <row r="6" spans="1:17" s="10" customFormat="1" ht="12.75" customHeight="1" x14ac:dyDescent="0.2">
      <c r="A6" s="125"/>
      <c r="B6" s="149"/>
      <c r="C6" s="149"/>
      <c r="D6" s="117" t="s">
        <v>189</v>
      </c>
      <c r="E6" s="7"/>
      <c r="F6" s="108" t="s">
        <v>12</v>
      </c>
      <c r="G6" s="149"/>
      <c r="H6" s="149"/>
      <c r="I6" s="149"/>
      <c r="J6" s="149"/>
      <c r="K6" s="149"/>
      <c r="L6" s="149"/>
      <c r="M6" s="149"/>
      <c r="N6" s="149"/>
      <c r="O6" s="14"/>
      <c r="P6" s="126"/>
      <c r="Q6" s="53"/>
    </row>
    <row r="7" spans="1:17" s="8" customFormat="1" ht="9" customHeight="1" x14ac:dyDescent="0.2">
      <c r="A7" s="80"/>
      <c r="B7" s="80"/>
      <c r="C7" s="9"/>
      <c r="D7" s="122"/>
      <c r="E7" s="123"/>
      <c r="F7" s="80"/>
      <c r="G7" s="80"/>
      <c r="H7" s="80"/>
      <c r="I7" s="80"/>
      <c r="J7" s="80"/>
      <c r="K7" s="80"/>
      <c r="L7" s="80"/>
      <c r="M7" s="80"/>
      <c r="N7" s="80"/>
      <c r="O7" s="80"/>
      <c r="P7" s="124"/>
      <c r="Q7" s="124"/>
    </row>
    <row r="8" spans="1:17" s="10" customFormat="1" ht="18" customHeight="1" x14ac:dyDescent="0.2">
      <c r="A8" s="125"/>
      <c r="B8" s="315" t="s">
        <v>190</v>
      </c>
      <c r="C8" s="316"/>
      <c r="D8" s="316"/>
      <c r="E8" s="316"/>
      <c r="F8" s="316"/>
      <c r="G8" s="316"/>
      <c r="H8" s="316"/>
      <c r="I8" s="316"/>
      <c r="J8" s="316"/>
      <c r="K8" s="316"/>
      <c r="L8" s="316"/>
      <c r="M8" s="316"/>
      <c r="N8" s="317"/>
      <c r="O8" s="125"/>
      <c r="P8" s="126"/>
      <c r="Q8" s="53"/>
    </row>
    <row r="9" spans="1:17" s="10" customFormat="1" ht="9" customHeight="1" x14ac:dyDescent="0.2">
      <c r="A9" s="125"/>
      <c r="B9" s="149"/>
      <c r="C9" s="149"/>
      <c r="D9" s="149"/>
      <c r="E9" s="149"/>
      <c r="F9" s="149"/>
      <c r="G9" s="149"/>
      <c r="H9" s="149"/>
      <c r="I9" s="149"/>
      <c r="J9" s="149"/>
      <c r="K9" s="149"/>
      <c r="L9" s="149"/>
      <c r="M9" s="149"/>
      <c r="N9" s="149"/>
      <c r="O9" s="14"/>
      <c r="P9" s="126"/>
      <c r="Q9" s="126"/>
    </row>
    <row r="10" spans="1:17" s="10" customFormat="1" ht="12.75" customHeight="1" x14ac:dyDescent="0.15">
      <c r="A10" s="125"/>
      <c r="B10" s="149"/>
      <c r="C10" s="149"/>
      <c r="D10" s="117" t="s">
        <v>191</v>
      </c>
      <c r="E10" s="7"/>
      <c r="F10" s="21" t="s">
        <v>6</v>
      </c>
      <c r="G10" s="17"/>
      <c r="H10" s="17"/>
      <c r="I10" s="17"/>
      <c r="J10" s="17"/>
      <c r="K10" s="149"/>
      <c r="L10" s="153" t="s">
        <v>192</v>
      </c>
      <c r="M10" s="149"/>
      <c r="N10" s="149"/>
      <c r="O10" s="14"/>
      <c r="P10" s="126"/>
      <c r="Q10" s="126"/>
    </row>
    <row r="11" spans="1:17" s="10" customFormat="1" ht="3" customHeight="1" x14ac:dyDescent="0.2">
      <c r="A11" s="125"/>
      <c r="B11" s="149"/>
      <c r="C11" s="149"/>
      <c r="D11" s="149"/>
      <c r="E11" s="149"/>
      <c r="F11" s="16"/>
      <c r="G11" s="149"/>
      <c r="H11" s="149"/>
      <c r="I11" s="149"/>
      <c r="J11" s="149"/>
      <c r="K11" s="149"/>
      <c r="L11" s="149"/>
      <c r="M11" s="149"/>
      <c r="N11" s="149"/>
      <c r="O11" s="14"/>
      <c r="P11" s="126"/>
      <c r="Q11" s="126"/>
    </row>
    <row r="12" spans="1:17" ht="13" customHeight="1" x14ac:dyDescent="0.2">
      <c r="A12" s="127"/>
      <c r="B12" s="127"/>
      <c r="C12" s="309"/>
      <c r="D12" s="310" t="s">
        <v>193</v>
      </c>
      <c r="E12" s="7"/>
      <c r="F12" s="303" t="s">
        <v>5</v>
      </c>
      <c r="G12" s="304"/>
      <c r="H12" s="304"/>
      <c r="I12" s="304"/>
      <c r="J12" s="305"/>
      <c r="K12" s="127"/>
      <c r="L12" s="301" t="s">
        <v>91</v>
      </c>
      <c r="M12" s="302"/>
      <c r="N12" s="149"/>
      <c r="O12" s="127"/>
      <c r="P12" s="12"/>
      <c r="Q12" s="54"/>
    </row>
    <row r="13" spans="1:17" ht="13" customHeight="1" x14ac:dyDescent="0.2">
      <c r="A13" s="127"/>
      <c r="B13" s="127"/>
      <c r="C13" s="309"/>
      <c r="D13" s="310"/>
      <c r="E13" s="7"/>
      <c r="F13" s="303" t="s">
        <v>194</v>
      </c>
      <c r="G13" s="304"/>
      <c r="H13" s="304"/>
      <c r="I13" s="304"/>
      <c r="J13" s="305"/>
      <c r="K13" s="127"/>
      <c r="L13" s="301" t="s">
        <v>95</v>
      </c>
      <c r="M13" s="302"/>
      <c r="N13" s="149"/>
      <c r="O13" s="127"/>
      <c r="P13" s="12"/>
      <c r="Q13" s="54"/>
    </row>
    <row r="14" spans="1:17" ht="13" customHeight="1" x14ac:dyDescent="0.2">
      <c r="A14" s="127"/>
      <c r="B14" s="127"/>
      <c r="C14" s="309"/>
      <c r="D14" s="310"/>
      <c r="E14" s="7"/>
      <c r="F14" s="303"/>
      <c r="G14" s="304"/>
      <c r="H14" s="304"/>
      <c r="I14" s="304"/>
      <c r="J14" s="305"/>
      <c r="K14" s="127"/>
      <c r="L14" s="301" t="s">
        <v>2</v>
      </c>
      <c r="M14" s="302"/>
      <c r="N14" s="149"/>
      <c r="O14" s="127"/>
      <c r="P14" s="12"/>
      <c r="Q14" s="54"/>
    </row>
    <row r="15" spans="1:17" ht="13" customHeight="1" x14ac:dyDescent="0.2">
      <c r="A15" s="127"/>
      <c r="B15" s="127"/>
      <c r="C15" s="309"/>
      <c r="D15" s="310"/>
      <c r="E15" s="7"/>
      <c r="F15" s="303"/>
      <c r="G15" s="304"/>
      <c r="H15" s="304"/>
      <c r="I15" s="304"/>
      <c r="J15" s="305"/>
      <c r="K15" s="127"/>
      <c r="L15" s="301" t="s">
        <v>2</v>
      </c>
      <c r="M15" s="302"/>
      <c r="N15" s="149"/>
      <c r="O15" s="127"/>
      <c r="P15" s="12"/>
      <c r="Q15" s="54"/>
    </row>
    <row r="16" spans="1:17" ht="13" customHeight="1" x14ac:dyDescent="0.2">
      <c r="A16" s="127"/>
      <c r="B16" s="127"/>
      <c r="C16" s="309"/>
      <c r="D16" s="310"/>
      <c r="E16" s="7"/>
      <c r="F16" s="303"/>
      <c r="G16" s="304"/>
      <c r="H16" s="304"/>
      <c r="I16" s="304"/>
      <c r="J16" s="305"/>
      <c r="K16" s="127"/>
      <c r="L16" s="301" t="s">
        <v>2</v>
      </c>
      <c r="M16" s="302"/>
      <c r="N16" s="149"/>
      <c r="O16" s="127"/>
      <c r="P16" s="12"/>
      <c r="Q16" s="83"/>
    </row>
    <row r="17" spans="1:18" s="6" customFormat="1" ht="9" customHeight="1" x14ac:dyDescent="0.15">
      <c r="A17" s="127"/>
      <c r="B17" s="127"/>
      <c r="C17" s="127"/>
      <c r="D17" s="18"/>
      <c r="E17" s="128"/>
      <c r="F17" s="129"/>
      <c r="G17" s="127"/>
      <c r="H17" s="127"/>
      <c r="I17" s="11"/>
      <c r="J17" s="127"/>
      <c r="K17" s="127"/>
      <c r="L17" s="149"/>
      <c r="M17" s="149"/>
      <c r="N17" s="149"/>
      <c r="O17" s="127"/>
      <c r="P17" s="130"/>
      <c r="Q17" s="83"/>
      <c r="R17" s="130"/>
    </row>
    <row r="18" spans="1:18" s="10" customFormat="1" ht="12.75" customHeight="1" x14ac:dyDescent="0.2">
      <c r="A18" s="125"/>
      <c r="B18" s="149"/>
      <c r="C18" s="149"/>
      <c r="D18" s="117" t="s">
        <v>195</v>
      </c>
      <c r="E18" s="149"/>
      <c r="F18" s="301" t="s">
        <v>196</v>
      </c>
      <c r="G18" s="302"/>
      <c r="H18" s="149"/>
      <c r="I18" s="149"/>
      <c r="J18" s="149"/>
      <c r="K18" s="149"/>
      <c r="L18" s="149"/>
      <c r="M18" s="149"/>
      <c r="N18" s="149"/>
      <c r="O18" s="14"/>
      <c r="P18" s="126"/>
      <c r="Q18" s="126"/>
      <c r="R18" s="126"/>
    </row>
    <row r="19" spans="1:18" s="10" customFormat="1" ht="9" customHeight="1" x14ac:dyDescent="0.2">
      <c r="A19" s="125"/>
      <c r="B19" s="149"/>
      <c r="C19" s="149"/>
      <c r="D19" s="16"/>
      <c r="E19" s="149"/>
      <c r="F19" s="15"/>
      <c r="G19" s="149"/>
      <c r="H19" s="149"/>
      <c r="I19" s="149"/>
      <c r="J19" s="149"/>
      <c r="K19" s="149"/>
      <c r="L19" s="149"/>
      <c r="M19" s="149"/>
      <c r="N19" s="149"/>
      <c r="O19" s="14"/>
      <c r="P19" s="126"/>
      <c r="Q19" s="126"/>
      <c r="R19" s="126"/>
    </row>
    <row r="20" spans="1:18" s="10" customFormat="1" ht="12.75" customHeight="1" x14ac:dyDescent="0.2">
      <c r="A20" s="125"/>
      <c r="B20" s="149"/>
      <c r="C20" s="149"/>
      <c r="D20" s="117" t="s">
        <v>197</v>
      </c>
      <c r="E20" s="149"/>
      <c r="F20" s="286"/>
      <c r="G20" s="287"/>
      <c r="H20" s="287"/>
      <c r="I20" s="287"/>
      <c r="J20" s="287"/>
      <c r="K20" s="287"/>
      <c r="L20" s="287"/>
      <c r="M20" s="287"/>
      <c r="N20" s="288"/>
      <c r="O20" s="14"/>
      <c r="P20" s="126"/>
      <c r="Q20" s="126"/>
      <c r="R20" s="126"/>
    </row>
    <row r="21" spans="1:18" s="10" customFormat="1" ht="12.75" customHeight="1" x14ac:dyDescent="0.2">
      <c r="A21" s="125"/>
      <c r="B21" s="149"/>
      <c r="C21" s="149"/>
      <c r="D21" s="151"/>
      <c r="E21" s="149"/>
      <c r="F21" s="289"/>
      <c r="G21" s="290"/>
      <c r="H21" s="290"/>
      <c r="I21" s="290"/>
      <c r="J21" s="290"/>
      <c r="K21" s="290"/>
      <c r="L21" s="290"/>
      <c r="M21" s="290"/>
      <c r="N21" s="291"/>
      <c r="O21" s="14"/>
      <c r="P21" s="126"/>
      <c r="Q21" s="126"/>
      <c r="R21" s="126"/>
    </row>
    <row r="22" spans="1:18" s="10" customFormat="1" ht="12.75" customHeight="1" x14ac:dyDescent="0.2">
      <c r="A22" s="125"/>
      <c r="B22" s="149"/>
      <c r="C22" s="149"/>
      <c r="D22" s="16"/>
      <c r="E22" s="149"/>
      <c r="F22" s="289"/>
      <c r="G22" s="290"/>
      <c r="H22" s="290"/>
      <c r="I22" s="290"/>
      <c r="J22" s="290"/>
      <c r="K22" s="290"/>
      <c r="L22" s="290"/>
      <c r="M22" s="290"/>
      <c r="N22" s="291"/>
      <c r="O22" s="14"/>
      <c r="P22" s="126"/>
      <c r="Q22" s="126"/>
      <c r="R22" s="126"/>
    </row>
    <row r="23" spans="1:18" s="10" customFormat="1" ht="12.75" customHeight="1" x14ac:dyDescent="0.2">
      <c r="A23" s="125"/>
      <c r="B23" s="149"/>
      <c r="C23" s="149"/>
      <c r="D23" s="149"/>
      <c r="E23" s="149"/>
      <c r="F23" s="292"/>
      <c r="G23" s="293"/>
      <c r="H23" s="293"/>
      <c r="I23" s="293"/>
      <c r="J23" s="293"/>
      <c r="K23" s="293"/>
      <c r="L23" s="293"/>
      <c r="M23" s="293"/>
      <c r="N23" s="294"/>
      <c r="O23" s="14"/>
      <c r="P23" s="126"/>
      <c r="Q23" s="126"/>
      <c r="R23" s="126"/>
    </row>
    <row r="24" spans="1:18" s="10" customFormat="1" ht="3" customHeight="1" x14ac:dyDescent="0.2">
      <c r="A24" s="125"/>
      <c r="B24" s="149"/>
      <c r="C24" s="149"/>
      <c r="D24" s="149"/>
      <c r="E24" s="149"/>
      <c r="F24" s="150"/>
      <c r="G24" s="150"/>
      <c r="H24" s="150"/>
      <c r="I24" s="150"/>
      <c r="J24" s="150"/>
      <c r="K24" s="150"/>
      <c r="L24" s="150"/>
      <c r="M24" s="150"/>
      <c r="N24" s="150"/>
      <c r="O24" s="14"/>
      <c r="P24" s="126"/>
      <c r="Q24" s="126"/>
      <c r="R24" s="126"/>
    </row>
    <row r="25" spans="1:18" s="10" customFormat="1" ht="12.75" customHeight="1" x14ac:dyDescent="0.2">
      <c r="A25" s="125"/>
      <c r="B25" s="149"/>
      <c r="C25" s="149"/>
      <c r="D25" s="15" t="s">
        <v>144</v>
      </c>
      <c r="E25" s="149"/>
      <c r="F25" s="286"/>
      <c r="G25" s="287"/>
      <c r="H25" s="287"/>
      <c r="I25" s="287"/>
      <c r="J25" s="287"/>
      <c r="K25" s="287"/>
      <c r="L25" s="287"/>
      <c r="M25" s="287"/>
      <c r="N25" s="288"/>
      <c r="O25" s="14"/>
      <c r="P25" s="126"/>
      <c r="Q25" s="126"/>
      <c r="R25" s="126"/>
    </row>
    <row r="26" spans="1:18" s="10" customFormat="1" ht="12.75" customHeight="1" x14ac:dyDescent="0.2">
      <c r="A26" s="125"/>
      <c r="B26" s="149"/>
      <c r="C26" s="149"/>
      <c r="D26" s="16"/>
      <c r="E26" s="149"/>
      <c r="F26" s="292"/>
      <c r="G26" s="293"/>
      <c r="H26" s="293"/>
      <c r="I26" s="293"/>
      <c r="J26" s="293"/>
      <c r="K26" s="293"/>
      <c r="L26" s="293"/>
      <c r="M26" s="293"/>
      <c r="N26" s="294"/>
      <c r="O26" s="14"/>
      <c r="P26" s="126"/>
      <c r="Q26" s="126"/>
      <c r="R26" s="126"/>
    </row>
    <row r="27" spans="1:18" s="10" customFormat="1" ht="3" customHeight="1" x14ac:dyDescent="0.2">
      <c r="A27" s="125"/>
      <c r="B27" s="149"/>
      <c r="C27" s="149"/>
      <c r="D27" s="149"/>
      <c r="E27" s="149"/>
      <c r="F27" s="150"/>
      <c r="G27" s="150"/>
      <c r="H27" s="150"/>
      <c r="I27" s="150"/>
      <c r="J27" s="150"/>
      <c r="K27" s="150"/>
      <c r="L27" s="150"/>
      <c r="M27" s="150"/>
      <c r="N27" s="150"/>
      <c r="O27" s="14"/>
      <c r="P27" s="126"/>
      <c r="Q27" s="126"/>
      <c r="R27" s="126"/>
    </row>
    <row r="28" spans="1:18" s="10" customFormat="1" ht="12.75" customHeight="1" x14ac:dyDescent="0.2">
      <c r="A28" s="125"/>
      <c r="B28" s="149"/>
      <c r="C28" s="149"/>
      <c r="D28" s="15" t="s">
        <v>145</v>
      </c>
      <c r="E28" s="149"/>
      <c r="F28" s="286"/>
      <c r="G28" s="287"/>
      <c r="H28" s="287"/>
      <c r="I28" s="287"/>
      <c r="J28" s="287"/>
      <c r="K28" s="287"/>
      <c r="L28" s="287"/>
      <c r="M28" s="287"/>
      <c r="N28" s="288"/>
      <c r="O28" s="14"/>
      <c r="P28" s="126"/>
      <c r="Q28" s="126"/>
      <c r="R28" s="19"/>
    </row>
    <row r="29" spans="1:18" s="10" customFormat="1" ht="12.75" customHeight="1" x14ac:dyDescent="0.2">
      <c r="A29" s="125"/>
      <c r="B29" s="149"/>
      <c r="C29" s="149"/>
      <c r="D29" s="16"/>
      <c r="E29" s="149"/>
      <c r="F29" s="292"/>
      <c r="G29" s="293"/>
      <c r="H29" s="293"/>
      <c r="I29" s="293"/>
      <c r="J29" s="293"/>
      <c r="K29" s="293"/>
      <c r="L29" s="293"/>
      <c r="M29" s="293"/>
      <c r="N29" s="294"/>
      <c r="O29" s="14"/>
      <c r="P29" s="126"/>
      <c r="Q29" s="126"/>
      <c r="R29" s="19"/>
    </row>
    <row r="30" spans="1:18" s="10" customFormat="1" ht="9" customHeight="1" x14ac:dyDescent="0.2">
      <c r="A30" s="125"/>
      <c r="B30" s="149"/>
      <c r="C30" s="149"/>
      <c r="D30" s="149"/>
      <c r="E30" s="149"/>
      <c r="F30" s="150"/>
      <c r="G30" s="150"/>
      <c r="H30" s="150"/>
      <c r="I30" s="150"/>
      <c r="J30" s="150"/>
      <c r="K30" s="150"/>
      <c r="L30" s="150"/>
      <c r="M30" s="150"/>
      <c r="N30" s="150"/>
      <c r="O30" s="14"/>
      <c r="P30" s="126"/>
      <c r="Q30" s="126"/>
      <c r="R30" s="19"/>
    </row>
    <row r="31" spans="1:18" s="10" customFormat="1" ht="12.75" customHeight="1" x14ac:dyDescent="0.2">
      <c r="A31" s="125"/>
      <c r="B31" s="149"/>
      <c r="C31" s="149"/>
      <c r="D31" s="151" t="s">
        <v>146</v>
      </c>
      <c r="E31" s="149"/>
      <c r="F31" s="23" t="s">
        <v>147</v>
      </c>
      <c r="G31" s="150"/>
      <c r="H31" s="22" t="s">
        <v>148</v>
      </c>
      <c r="I31" s="150"/>
      <c r="J31" s="150"/>
      <c r="K31" s="150"/>
      <c r="L31" s="150"/>
      <c r="M31" s="150"/>
      <c r="N31" s="150"/>
      <c r="O31" s="14"/>
      <c r="P31" s="126"/>
      <c r="Q31" s="126"/>
      <c r="R31" s="19"/>
    </row>
    <row r="32" spans="1:18" s="10" customFormat="1" ht="3" customHeight="1" x14ac:dyDescent="0.2">
      <c r="A32" s="125"/>
      <c r="B32" s="149"/>
      <c r="C32" s="149"/>
      <c r="D32" s="149"/>
      <c r="E32" s="149"/>
      <c r="F32" s="150"/>
      <c r="G32" s="150"/>
      <c r="H32" s="150"/>
      <c r="I32" s="150"/>
      <c r="J32" s="150"/>
      <c r="K32" s="150"/>
      <c r="L32" s="150"/>
      <c r="M32" s="150"/>
      <c r="N32" s="150"/>
      <c r="O32" s="14"/>
      <c r="P32" s="126"/>
      <c r="Q32" s="126"/>
      <c r="R32" s="19"/>
    </row>
    <row r="33" spans="1:18" s="10" customFormat="1" ht="12.75" customHeight="1" x14ac:dyDescent="0.2">
      <c r="A33" s="125"/>
      <c r="B33" s="149"/>
      <c r="C33" s="149"/>
      <c r="D33" s="15" t="s">
        <v>149</v>
      </c>
      <c r="E33" s="149"/>
      <c r="F33" s="109" t="s">
        <v>35</v>
      </c>
      <c r="G33" s="150"/>
      <c r="H33" s="286" t="s">
        <v>150</v>
      </c>
      <c r="I33" s="287"/>
      <c r="J33" s="287"/>
      <c r="K33" s="287"/>
      <c r="L33" s="287"/>
      <c r="M33" s="287"/>
      <c r="N33" s="288"/>
      <c r="O33" s="14"/>
      <c r="P33" s="126"/>
      <c r="Q33" s="126"/>
      <c r="R33" s="19"/>
    </row>
    <row r="34" spans="1:18" s="10" customFormat="1" ht="12.75" customHeight="1" x14ac:dyDescent="0.2">
      <c r="A34" s="125"/>
      <c r="B34" s="149"/>
      <c r="C34" s="149"/>
      <c r="D34" s="149"/>
      <c r="E34" s="149"/>
      <c r="F34" s="150"/>
      <c r="G34" s="150"/>
      <c r="H34" s="292"/>
      <c r="I34" s="293"/>
      <c r="J34" s="293"/>
      <c r="K34" s="293"/>
      <c r="L34" s="293"/>
      <c r="M34" s="293"/>
      <c r="N34" s="294"/>
      <c r="O34" s="14"/>
      <c r="P34" s="126"/>
      <c r="Q34" s="126"/>
      <c r="R34" s="82"/>
    </row>
    <row r="35" spans="1:18" s="10" customFormat="1" ht="12.75" customHeight="1" x14ac:dyDescent="0.2">
      <c r="A35" s="125"/>
      <c r="B35" s="149"/>
      <c r="C35" s="149"/>
      <c r="D35" s="15" t="s">
        <v>151</v>
      </c>
      <c r="E35" s="149"/>
      <c r="F35" s="109" t="s">
        <v>43</v>
      </c>
      <c r="G35" s="150"/>
      <c r="H35" s="286"/>
      <c r="I35" s="287"/>
      <c r="J35" s="287"/>
      <c r="K35" s="287"/>
      <c r="L35" s="287"/>
      <c r="M35" s="287"/>
      <c r="N35" s="288"/>
      <c r="O35" s="14"/>
      <c r="P35" s="126"/>
      <c r="Q35" s="126"/>
      <c r="R35" s="126"/>
    </row>
    <row r="36" spans="1:18" s="10" customFormat="1" ht="12.75" customHeight="1" x14ac:dyDescent="0.2">
      <c r="A36" s="125"/>
      <c r="B36" s="149"/>
      <c r="C36" s="149"/>
      <c r="D36" s="151"/>
      <c r="E36" s="149"/>
      <c r="F36" s="150"/>
      <c r="G36" s="150"/>
      <c r="H36" s="292"/>
      <c r="I36" s="293"/>
      <c r="J36" s="293"/>
      <c r="K36" s="293"/>
      <c r="L36" s="293"/>
      <c r="M36" s="293"/>
      <c r="N36" s="294"/>
      <c r="O36" s="14"/>
      <c r="P36" s="126"/>
      <c r="Q36" s="126"/>
      <c r="R36" s="19"/>
    </row>
    <row r="37" spans="1:18" s="10" customFormat="1" ht="9" customHeight="1" x14ac:dyDescent="0.2">
      <c r="A37" s="125"/>
      <c r="B37" s="149"/>
      <c r="C37" s="149"/>
      <c r="D37" s="149"/>
      <c r="E37" s="149"/>
      <c r="F37" s="150"/>
      <c r="G37" s="150"/>
      <c r="H37" s="150"/>
      <c r="I37" s="150"/>
      <c r="J37" s="150"/>
      <c r="K37" s="150"/>
      <c r="L37" s="150"/>
      <c r="M37" s="150"/>
      <c r="N37" s="150"/>
      <c r="O37" s="14"/>
      <c r="P37" s="126"/>
      <c r="Q37" s="126"/>
      <c r="R37" s="19"/>
    </row>
    <row r="38" spans="1:18" s="10" customFormat="1" ht="12.75" customHeight="1" x14ac:dyDescent="0.2">
      <c r="A38" s="125"/>
      <c r="B38" s="149"/>
      <c r="C38" s="149"/>
      <c r="D38" s="151" t="s">
        <v>152</v>
      </c>
      <c r="E38" s="149"/>
      <c r="F38" s="23" t="s">
        <v>153</v>
      </c>
      <c r="G38" s="150"/>
      <c r="H38" s="24" t="s">
        <v>154</v>
      </c>
      <c r="I38" s="150"/>
      <c r="J38" s="22"/>
      <c r="K38" s="150"/>
      <c r="L38" s="150"/>
      <c r="M38" s="150"/>
      <c r="N38" s="150"/>
      <c r="O38" s="14"/>
      <c r="P38" s="126"/>
      <c r="Q38" s="126"/>
      <c r="R38" s="19"/>
    </row>
    <row r="39" spans="1:18" s="10" customFormat="1" ht="3" customHeight="1" x14ac:dyDescent="0.2">
      <c r="A39" s="125"/>
      <c r="B39" s="149"/>
      <c r="C39" s="149"/>
      <c r="D39" s="149"/>
      <c r="E39" s="149"/>
      <c r="F39" s="150"/>
      <c r="G39" s="150"/>
      <c r="H39" s="150"/>
      <c r="I39" s="150"/>
      <c r="J39" s="150"/>
      <c r="K39" s="150"/>
      <c r="L39" s="150"/>
      <c r="M39" s="150"/>
      <c r="N39" s="150"/>
      <c r="O39" s="14"/>
      <c r="P39" s="126"/>
      <c r="Q39" s="126"/>
      <c r="R39" s="126"/>
    </row>
    <row r="40" spans="1:18" s="10" customFormat="1" ht="12.75" customHeight="1" x14ac:dyDescent="0.2">
      <c r="A40" s="125"/>
      <c r="B40" s="149"/>
      <c r="C40" s="149"/>
      <c r="D40" s="148" t="s">
        <v>155</v>
      </c>
      <c r="E40" s="149"/>
      <c r="F40" s="109" t="s">
        <v>39</v>
      </c>
      <c r="G40" s="150"/>
      <c r="H40" s="283"/>
      <c r="I40" s="284"/>
      <c r="J40" s="284"/>
      <c r="K40" s="284"/>
      <c r="L40" s="284"/>
      <c r="M40" s="284"/>
      <c r="N40" s="285"/>
      <c r="O40" s="14"/>
      <c r="P40" s="126"/>
      <c r="Q40" s="126"/>
      <c r="R40" s="126"/>
    </row>
    <row r="41" spans="1:18" s="10" customFormat="1" ht="12.75" customHeight="1" x14ac:dyDescent="0.2">
      <c r="A41" s="125"/>
      <c r="B41" s="149"/>
      <c r="C41" s="149"/>
      <c r="D41" s="148" t="s">
        <v>156</v>
      </c>
      <c r="E41" s="149"/>
      <c r="F41" s="109" t="s">
        <v>35</v>
      </c>
      <c r="G41" s="150"/>
      <c r="H41" s="283" t="s">
        <v>157</v>
      </c>
      <c r="I41" s="284"/>
      <c r="J41" s="284"/>
      <c r="K41" s="284"/>
      <c r="L41" s="284"/>
      <c r="M41" s="284"/>
      <c r="N41" s="285"/>
      <c r="O41" s="14"/>
      <c r="P41" s="126"/>
      <c r="Q41" s="126"/>
      <c r="R41" s="126"/>
    </row>
    <row r="42" spans="1:18" s="10" customFormat="1" ht="12.75" customHeight="1" x14ac:dyDescent="0.2">
      <c r="A42" s="125"/>
      <c r="B42" s="149"/>
      <c r="C42" s="149"/>
      <c r="D42" s="148" t="s">
        <v>158</v>
      </c>
      <c r="E42" s="149"/>
      <c r="F42" s="109" t="s">
        <v>35</v>
      </c>
      <c r="G42" s="150"/>
      <c r="H42" s="283" t="s">
        <v>159</v>
      </c>
      <c r="I42" s="284"/>
      <c r="J42" s="284"/>
      <c r="K42" s="284"/>
      <c r="L42" s="284"/>
      <c r="M42" s="284"/>
      <c r="N42" s="285"/>
      <c r="O42" s="14"/>
      <c r="P42" s="126"/>
      <c r="Q42" s="126"/>
      <c r="R42" s="126"/>
    </row>
    <row r="43" spans="1:18" s="10" customFormat="1" ht="12.75" customHeight="1" x14ac:dyDescent="0.2">
      <c r="A43" s="125"/>
      <c r="B43" s="149"/>
      <c r="C43" s="149"/>
      <c r="D43" s="148" t="s">
        <v>160</v>
      </c>
      <c r="E43" s="149"/>
      <c r="F43" s="109" t="s">
        <v>39</v>
      </c>
      <c r="G43" s="150"/>
      <c r="H43" s="283"/>
      <c r="I43" s="284"/>
      <c r="J43" s="284"/>
      <c r="K43" s="284"/>
      <c r="L43" s="284"/>
      <c r="M43" s="284"/>
      <c r="N43" s="285"/>
      <c r="O43" s="14"/>
      <c r="P43" s="126"/>
      <c r="Q43" s="126"/>
      <c r="R43" s="126"/>
    </row>
    <row r="44" spans="1:18" s="10" customFormat="1" ht="12.75" customHeight="1" x14ac:dyDescent="0.2">
      <c r="A44" s="125"/>
      <c r="B44" s="149"/>
      <c r="C44" s="149"/>
      <c r="D44" s="148" t="s">
        <v>161</v>
      </c>
      <c r="E44" s="149"/>
      <c r="F44" s="109" t="s">
        <v>39</v>
      </c>
      <c r="G44" s="150"/>
      <c r="H44" s="283"/>
      <c r="I44" s="284"/>
      <c r="J44" s="284"/>
      <c r="K44" s="284"/>
      <c r="L44" s="284"/>
      <c r="M44" s="284"/>
      <c r="N44" s="285"/>
      <c r="O44" s="14"/>
      <c r="P44" s="126"/>
      <c r="Q44" s="126"/>
      <c r="R44" s="126"/>
    </row>
    <row r="45" spans="1:18" s="10" customFormat="1" ht="12.75" customHeight="1" x14ac:dyDescent="0.2">
      <c r="A45" s="125"/>
      <c r="B45" s="149"/>
      <c r="C45" s="149"/>
      <c r="D45" s="148" t="s">
        <v>162</v>
      </c>
      <c r="E45" s="149"/>
      <c r="F45" s="109" t="s">
        <v>39</v>
      </c>
      <c r="G45" s="150"/>
      <c r="H45" s="283"/>
      <c r="I45" s="284"/>
      <c r="J45" s="284"/>
      <c r="K45" s="284"/>
      <c r="L45" s="284"/>
      <c r="M45" s="284"/>
      <c r="N45" s="285"/>
      <c r="O45" s="14"/>
      <c r="P45" s="126"/>
      <c r="Q45" s="126"/>
      <c r="R45" s="126"/>
    </row>
    <row r="46" spans="1:18" s="10" customFormat="1" ht="12.75" customHeight="1" x14ac:dyDescent="0.2">
      <c r="A46" s="125"/>
      <c r="B46" s="149"/>
      <c r="C46" s="149"/>
      <c r="D46" s="148" t="s">
        <v>163</v>
      </c>
      <c r="E46" s="149"/>
      <c r="F46" s="109" t="s">
        <v>39</v>
      </c>
      <c r="G46" s="150"/>
      <c r="H46" s="283"/>
      <c r="I46" s="284"/>
      <c r="J46" s="284"/>
      <c r="K46" s="284"/>
      <c r="L46" s="284"/>
      <c r="M46" s="284"/>
      <c r="N46" s="285"/>
      <c r="O46" s="14"/>
      <c r="P46" s="126"/>
      <c r="Q46" s="126"/>
      <c r="R46" s="126"/>
    </row>
    <row r="47" spans="1:18" s="10" customFormat="1" ht="12.75" customHeight="1" x14ac:dyDescent="0.2">
      <c r="A47" s="125"/>
      <c r="B47" s="149"/>
      <c r="C47" s="149"/>
      <c r="D47" s="148" t="s">
        <v>164</v>
      </c>
      <c r="E47" s="149"/>
      <c r="F47" s="109" t="s">
        <v>39</v>
      </c>
      <c r="G47" s="150"/>
      <c r="H47" s="283"/>
      <c r="I47" s="284"/>
      <c r="J47" s="284"/>
      <c r="K47" s="284"/>
      <c r="L47" s="284"/>
      <c r="M47" s="284"/>
      <c r="N47" s="285"/>
      <c r="O47" s="14"/>
      <c r="P47" s="126"/>
      <c r="Q47" s="126"/>
      <c r="R47" s="126"/>
    </row>
    <row r="48" spans="1:18" s="10" customFormat="1" ht="9" customHeight="1" x14ac:dyDescent="0.2">
      <c r="A48" s="125"/>
      <c r="B48" s="149"/>
      <c r="C48" s="149"/>
      <c r="D48" s="149"/>
      <c r="E48" s="149"/>
      <c r="F48" s="150"/>
      <c r="G48" s="150"/>
      <c r="H48" s="150"/>
      <c r="I48" s="150"/>
      <c r="J48" s="150"/>
      <c r="K48" s="150"/>
      <c r="L48" s="150"/>
      <c r="M48" s="150"/>
      <c r="N48" s="150"/>
      <c r="O48" s="14"/>
      <c r="P48" s="126"/>
      <c r="Q48" s="126"/>
      <c r="R48" s="126"/>
    </row>
    <row r="49" spans="1:18" s="10" customFormat="1" ht="18" customHeight="1" x14ac:dyDescent="0.2">
      <c r="A49" s="125"/>
      <c r="B49" s="295" t="s">
        <v>165</v>
      </c>
      <c r="C49" s="296"/>
      <c r="D49" s="296"/>
      <c r="E49" s="296"/>
      <c r="F49" s="296"/>
      <c r="G49" s="296"/>
      <c r="H49" s="296"/>
      <c r="I49" s="296"/>
      <c r="J49" s="296"/>
      <c r="K49" s="296"/>
      <c r="L49" s="296"/>
      <c r="M49" s="296"/>
      <c r="N49" s="297"/>
      <c r="O49" s="125"/>
      <c r="P49" s="126"/>
      <c r="Q49" s="126"/>
      <c r="R49" s="126"/>
    </row>
    <row r="50" spans="1:18" s="10" customFormat="1" ht="9" customHeight="1" x14ac:dyDescent="0.2">
      <c r="A50" s="125"/>
      <c r="B50" s="149"/>
      <c r="C50" s="149"/>
      <c r="D50" s="149"/>
      <c r="E50" s="149"/>
      <c r="F50" s="149"/>
      <c r="G50" s="149"/>
      <c r="H50" s="149"/>
      <c r="I50" s="149"/>
      <c r="J50" s="149"/>
      <c r="K50" s="149"/>
      <c r="L50" s="149"/>
      <c r="M50" s="149"/>
      <c r="N50" s="149"/>
      <c r="O50" s="14"/>
      <c r="P50" s="126"/>
      <c r="Q50" s="126"/>
      <c r="R50" s="126"/>
    </row>
    <row r="51" spans="1:18" s="10" customFormat="1" ht="12.75" customHeight="1" x14ac:dyDescent="0.2">
      <c r="A51" s="125"/>
      <c r="B51" s="149"/>
      <c r="C51" s="149"/>
      <c r="D51" s="151" t="s">
        <v>166</v>
      </c>
      <c r="E51" s="149"/>
      <c r="F51" s="24" t="s">
        <v>167</v>
      </c>
      <c r="G51" s="150"/>
      <c r="H51" s="24"/>
      <c r="I51" s="150"/>
      <c r="J51" s="22"/>
      <c r="K51" s="150"/>
      <c r="L51" s="150"/>
      <c r="M51" s="150"/>
      <c r="N51" s="150"/>
      <c r="O51" s="14"/>
      <c r="P51" s="126"/>
      <c r="Q51" s="126"/>
      <c r="R51" s="126"/>
    </row>
    <row r="52" spans="1:18" s="10" customFormat="1" ht="3" customHeight="1" x14ac:dyDescent="0.2">
      <c r="A52" s="125"/>
      <c r="B52" s="149"/>
      <c r="C52" s="149"/>
      <c r="D52" s="149"/>
      <c r="E52" s="149"/>
      <c r="F52" s="150"/>
      <c r="G52" s="150"/>
      <c r="H52" s="150"/>
      <c r="I52" s="150"/>
      <c r="J52" s="150"/>
      <c r="K52" s="150"/>
      <c r="L52" s="150"/>
      <c r="M52" s="150"/>
      <c r="N52" s="150"/>
      <c r="O52" s="14"/>
      <c r="P52" s="126"/>
      <c r="Q52" s="126"/>
      <c r="R52" s="126"/>
    </row>
    <row r="53" spans="1:18" s="10" customFormat="1" ht="12.75" customHeight="1" x14ac:dyDescent="0.2">
      <c r="A53" s="125"/>
      <c r="B53" s="149"/>
      <c r="C53" s="149"/>
      <c r="D53" s="148" t="s">
        <v>168</v>
      </c>
      <c r="E53" s="149"/>
      <c r="F53" s="286" t="s">
        <v>12</v>
      </c>
      <c r="G53" s="287"/>
      <c r="H53" s="287"/>
      <c r="I53" s="287"/>
      <c r="J53" s="287"/>
      <c r="K53" s="287"/>
      <c r="L53" s="287"/>
      <c r="M53" s="287"/>
      <c r="N53" s="288"/>
      <c r="O53" s="14"/>
      <c r="P53" s="126"/>
      <c r="Q53" s="126"/>
      <c r="R53" s="126"/>
    </row>
    <row r="54" spans="1:18" s="10" customFormat="1" ht="12.75" customHeight="1" x14ac:dyDescent="0.2">
      <c r="A54" s="125"/>
      <c r="B54" s="149"/>
      <c r="C54" s="149"/>
      <c r="D54" s="148"/>
      <c r="E54" s="149"/>
      <c r="F54" s="292"/>
      <c r="G54" s="293"/>
      <c r="H54" s="293"/>
      <c r="I54" s="293"/>
      <c r="J54" s="293"/>
      <c r="K54" s="293"/>
      <c r="L54" s="293"/>
      <c r="M54" s="293"/>
      <c r="N54" s="294"/>
      <c r="O54" s="14"/>
      <c r="P54" s="126"/>
      <c r="Q54" s="85"/>
      <c r="R54" s="54"/>
    </row>
    <row r="55" spans="1:18" s="10" customFormat="1" ht="12.75" customHeight="1" x14ac:dyDescent="0.2">
      <c r="A55" s="125"/>
      <c r="B55" s="149"/>
      <c r="C55" s="149"/>
      <c r="D55" s="148" t="s">
        <v>169</v>
      </c>
      <c r="E55" s="149"/>
      <c r="F55" s="286" t="s">
        <v>12</v>
      </c>
      <c r="G55" s="287"/>
      <c r="H55" s="287"/>
      <c r="I55" s="287"/>
      <c r="J55" s="287"/>
      <c r="K55" s="287"/>
      <c r="L55" s="287"/>
      <c r="M55" s="287"/>
      <c r="N55" s="288"/>
      <c r="O55" s="14"/>
      <c r="P55" s="126"/>
      <c r="Q55" s="85"/>
      <c r="R55" s="54"/>
    </row>
    <row r="56" spans="1:18" s="10" customFormat="1" ht="12.75" customHeight="1" x14ac:dyDescent="0.2">
      <c r="A56" s="125"/>
      <c r="B56" s="149"/>
      <c r="C56" s="149"/>
      <c r="D56" s="148"/>
      <c r="E56" s="149"/>
      <c r="F56" s="292"/>
      <c r="G56" s="293"/>
      <c r="H56" s="293"/>
      <c r="I56" s="293"/>
      <c r="J56" s="293"/>
      <c r="K56" s="293"/>
      <c r="L56" s="293"/>
      <c r="M56" s="293"/>
      <c r="N56" s="294"/>
      <c r="O56" s="14"/>
      <c r="P56" s="126"/>
      <c r="Q56" s="85"/>
      <c r="R56" s="54"/>
    </row>
    <row r="57" spans="1:18" s="10" customFormat="1" ht="12.75" customHeight="1" x14ac:dyDescent="0.2">
      <c r="A57" s="125"/>
      <c r="B57" s="149"/>
      <c r="C57" s="149"/>
      <c r="D57" s="148" t="s">
        <v>170</v>
      </c>
      <c r="E57" s="149"/>
      <c r="F57" s="286" t="s">
        <v>12</v>
      </c>
      <c r="G57" s="287"/>
      <c r="H57" s="287"/>
      <c r="I57" s="287"/>
      <c r="J57" s="287"/>
      <c r="K57" s="287"/>
      <c r="L57" s="287"/>
      <c r="M57" s="287"/>
      <c r="N57" s="288"/>
      <c r="O57" s="14"/>
      <c r="P57" s="126"/>
      <c r="Q57" s="85"/>
      <c r="R57" s="54"/>
    </row>
    <row r="58" spans="1:18" s="10" customFormat="1" ht="12.75" customHeight="1" x14ac:dyDescent="0.2">
      <c r="A58" s="125"/>
      <c r="B58" s="149"/>
      <c r="C58" s="149"/>
      <c r="D58" s="148"/>
      <c r="E58" s="149"/>
      <c r="F58" s="292"/>
      <c r="G58" s="293"/>
      <c r="H58" s="293"/>
      <c r="I58" s="293"/>
      <c r="J58" s="293"/>
      <c r="K58" s="293"/>
      <c r="L58" s="293"/>
      <c r="M58" s="293"/>
      <c r="N58" s="294"/>
      <c r="O58" s="14"/>
      <c r="P58" s="126"/>
      <c r="Q58" s="85"/>
      <c r="R58" s="54"/>
    </row>
    <row r="59" spans="1:18" s="10" customFormat="1" ht="12.75" customHeight="1" x14ac:dyDescent="0.2">
      <c r="A59" s="125"/>
      <c r="B59" s="149"/>
      <c r="C59" s="149"/>
      <c r="D59" s="148" t="s">
        <v>171</v>
      </c>
      <c r="E59" s="149"/>
      <c r="F59" s="286" t="s">
        <v>12</v>
      </c>
      <c r="G59" s="287"/>
      <c r="H59" s="287"/>
      <c r="I59" s="287"/>
      <c r="J59" s="287"/>
      <c r="K59" s="287"/>
      <c r="L59" s="287"/>
      <c r="M59" s="287"/>
      <c r="N59" s="288"/>
      <c r="O59" s="14"/>
      <c r="P59" s="126"/>
      <c r="Q59" s="126"/>
      <c r="R59" s="126"/>
    </row>
    <row r="60" spans="1:18" s="10" customFormat="1" ht="12.75" customHeight="1" x14ac:dyDescent="0.2">
      <c r="A60" s="125"/>
      <c r="B60" s="149"/>
      <c r="C60" s="149"/>
      <c r="D60" s="148"/>
      <c r="E60" s="149"/>
      <c r="F60" s="292"/>
      <c r="G60" s="293"/>
      <c r="H60" s="293"/>
      <c r="I60" s="293"/>
      <c r="J60" s="293"/>
      <c r="K60" s="293"/>
      <c r="L60" s="293"/>
      <c r="M60" s="293"/>
      <c r="N60" s="294"/>
      <c r="O60" s="14"/>
      <c r="P60" s="126"/>
      <c r="Q60" s="126"/>
      <c r="R60" s="126"/>
    </row>
    <row r="61" spans="1:18" s="10" customFormat="1" ht="12.75" customHeight="1" x14ac:dyDescent="0.2">
      <c r="A61" s="125"/>
      <c r="B61" s="149"/>
      <c r="C61" s="149"/>
      <c r="D61" s="148" t="s">
        <v>172</v>
      </c>
      <c r="E61" s="149"/>
      <c r="F61" s="286" t="s">
        <v>12</v>
      </c>
      <c r="G61" s="287"/>
      <c r="H61" s="287"/>
      <c r="I61" s="287"/>
      <c r="J61" s="287"/>
      <c r="K61" s="287"/>
      <c r="L61" s="287"/>
      <c r="M61" s="287"/>
      <c r="N61" s="288"/>
      <c r="O61" s="14"/>
      <c r="P61" s="126"/>
      <c r="Q61" s="83"/>
      <c r="R61" s="126"/>
    </row>
    <row r="62" spans="1:18" s="10" customFormat="1" ht="12.75" customHeight="1" x14ac:dyDescent="0.2">
      <c r="A62" s="125"/>
      <c r="B62" s="149"/>
      <c r="C62" s="149"/>
      <c r="D62" s="148"/>
      <c r="E62" s="149"/>
      <c r="F62" s="292"/>
      <c r="G62" s="293"/>
      <c r="H62" s="293"/>
      <c r="I62" s="293"/>
      <c r="J62" s="293"/>
      <c r="K62" s="293"/>
      <c r="L62" s="293"/>
      <c r="M62" s="293"/>
      <c r="N62" s="294"/>
      <c r="O62" s="14"/>
      <c r="P62" s="126"/>
      <c r="Q62" s="126"/>
      <c r="R62" s="126"/>
    </row>
    <row r="63" spans="1:18" s="10" customFormat="1" ht="9" customHeight="1" thickBot="1" x14ac:dyDescent="0.25">
      <c r="A63" s="125"/>
      <c r="B63" s="149"/>
      <c r="C63" s="149"/>
      <c r="D63" s="149"/>
      <c r="E63" s="149"/>
      <c r="F63" s="150"/>
      <c r="G63" s="150"/>
      <c r="H63" s="150"/>
      <c r="I63" s="150"/>
      <c r="J63" s="150"/>
      <c r="K63" s="150"/>
      <c r="L63" s="150"/>
      <c r="M63" s="150"/>
      <c r="N63" s="150"/>
      <c r="O63" s="14"/>
      <c r="P63" s="126"/>
      <c r="Q63" s="126"/>
      <c r="R63" s="126"/>
    </row>
    <row r="64" spans="1:18" s="10" customFormat="1" ht="12.75" customHeight="1" thickBot="1" x14ac:dyDescent="0.25">
      <c r="A64" s="125"/>
      <c r="B64" s="149"/>
      <c r="C64" s="149"/>
      <c r="D64" s="117" t="s">
        <v>198</v>
      </c>
      <c r="E64" s="149"/>
      <c r="F64" s="110" t="s">
        <v>21</v>
      </c>
      <c r="G64" s="150"/>
      <c r="H64" s="286" t="s">
        <v>199</v>
      </c>
      <c r="I64" s="287"/>
      <c r="J64" s="287"/>
      <c r="K64" s="287"/>
      <c r="L64" s="287"/>
      <c r="M64" s="287"/>
      <c r="N64" s="288"/>
      <c r="O64" s="14"/>
      <c r="P64" s="126"/>
      <c r="Q64" s="126"/>
      <c r="R64" s="126"/>
    </row>
    <row r="65" spans="1:18" s="10" customFormat="1" ht="12.75" customHeight="1" x14ac:dyDescent="0.2">
      <c r="A65" s="125"/>
      <c r="B65" s="149"/>
      <c r="C65" s="149"/>
      <c r="D65" s="15" t="s">
        <v>200</v>
      </c>
      <c r="E65" s="149"/>
      <c r="F65" s="150"/>
      <c r="G65" s="150"/>
      <c r="H65" s="289"/>
      <c r="I65" s="290"/>
      <c r="J65" s="290"/>
      <c r="K65" s="290"/>
      <c r="L65" s="290"/>
      <c r="M65" s="290"/>
      <c r="N65" s="291"/>
      <c r="O65" s="14"/>
      <c r="P65" s="126"/>
      <c r="Q65" s="126"/>
      <c r="R65" s="126"/>
    </row>
    <row r="66" spans="1:18" s="10" customFormat="1" ht="12.75" customHeight="1" x14ac:dyDescent="0.2">
      <c r="A66" s="125"/>
      <c r="B66" s="149"/>
      <c r="C66" s="149"/>
      <c r="D66" s="149"/>
      <c r="E66" s="149"/>
      <c r="F66" s="150"/>
      <c r="G66" s="150"/>
      <c r="H66" s="292"/>
      <c r="I66" s="293"/>
      <c r="J66" s="293"/>
      <c r="K66" s="293"/>
      <c r="L66" s="293"/>
      <c r="M66" s="293"/>
      <c r="N66" s="294"/>
      <c r="O66" s="14"/>
      <c r="P66" s="126"/>
      <c r="Q66" s="126"/>
      <c r="R66" s="126"/>
    </row>
    <row r="67" spans="1:18" s="10" customFormat="1" ht="9" customHeight="1" x14ac:dyDescent="0.2">
      <c r="A67" s="125"/>
      <c r="B67" s="149"/>
      <c r="C67" s="149"/>
      <c r="D67" s="149"/>
      <c r="E67" s="149"/>
      <c r="F67" s="150"/>
      <c r="G67" s="150"/>
      <c r="H67" s="150"/>
      <c r="I67" s="150"/>
      <c r="J67" s="150"/>
      <c r="K67" s="150"/>
      <c r="L67" s="150"/>
      <c r="M67" s="150"/>
      <c r="N67" s="150"/>
      <c r="O67" s="14"/>
      <c r="P67" s="126"/>
      <c r="Q67" s="126"/>
      <c r="R67" s="126"/>
    </row>
    <row r="68" spans="1:18" s="10" customFormat="1" ht="18" customHeight="1" x14ac:dyDescent="0.2">
      <c r="A68" s="125"/>
      <c r="B68" s="295" t="s">
        <v>177</v>
      </c>
      <c r="C68" s="296"/>
      <c r="D68" s="296"/>
      <c r="E68" s="296"/>
      <c r="F68" s="296"/>
      <c r="G68" s="296"/>
      <c r="H68" s="296"/>
      <c r="I68" s="296"/>
      <c r="J68" s="296"/>
      <c r="K68" s="296"/>
      <c r="L68" s="296"/>
      <c r="M68" s="296"/>
      <c r="N68" s="297"/>
      <c r="O68" s="125"/>
      <c r="P68" s="126"/>
      <c r="Q68" s="126"/>
      <c r="R68" s="126"/>
    </row>
    <row r="69" spans="1:18" s="10" customFormat="1" ht="9" customHeight="1" x14ac:dyDescent="0.2">
      <c r="A69" s="125"/>
      <c r="B69" s="149"/>
      <c r="C69" s="149"/>
      <c r="D69" s="149"/>
      <c r="E69" s="149"/>
      <c r="F69" s="149"/>
      <c r="G69" s="149"/>
      <c r="H69" s="149"/>
      <c r="I69" s="149"/>
      <c r="J69" s="149"/>
      <c r="K69" s="149"/>
      <c r="L69" s="149"/>
      <c r="M69" s="149"/>
      <c r="N69" s="149"/>
      <c r="O69" s="14"/>
      <c r="P69" s="126"/>
      <c r="Q69" s="126"/>
      <c r="R69" s="126"/>
    </row>
    <row r="70" spans="1:18" s="10" customFormat="1" ht="12.75" customHeight="1" x14ac:dyDescent="0.2">
      <c r="A70" s="125"/>
      <c r="B70" s="149"/>
      <c r="C70" s="149"/>
      <c r="D70" s="151" t="s">
        <v>178</v>
      </c>
      <c r="E70" s="149"/>
      <c r="F70" s="23" t="s">
        <v>179</v>
      </c>
      <c r="G70" s="150"/>
      <c r="H70" s="24" t="s">
        <v>180</v>
      </c>
      <c r="I70" s="150"/>
      <c r="J70" s="22"/>
      <c r="K70" s="150"/>
      <c r="L70" s="150"/>
      <c r="M70" s="150"/>
      <c r="N70" s="150"/>
      <c r="O70" s="14"/>
      <c r="P70" s="126"/>
      <c r="Q70" s="126"/>
      <c r="R70" s="19"/>
    </row>
    <row r="71" spans="1:18" s="10" customFormat="1" ht="3" customHeight="1" x14ac:dyDescent="0.2">
      <c r="A71" s="125"/>
      <c r="B71" s="149"/>
      <c r="C71" s="149"/>
      <c r="D71" s="149"/>
      <c r="E71" s="149"/>
      <c r="F71" s="150"/>
      <c r="G71" s="150"/>
      <c r="H71" s="150"/>
      <c r="I71" s="150"/>
      <c r="J71" s="150"/>
      <c r="K71" s="150"/>
      <c r="L71" s="150"/>
      <c r="M71" s="150"/>
      <c r="N71" s="150"/>
      <c r="O71" s="14"/>
      <c r="P71" s="126"/>
      <c r="Q71" s="126"/>
      <c r="R71" s="126"/>
    </row>
    <row r="72" spans="1:18" s="10" customFormat="1" ht="12.75" customHeight="1" x14ac:dyDescent="0.2">
      <c r="A72" s="125"/>
      <c r="B72" s="149"/>
      <c r="C72" s="149"/>
      <c r="D72" s="148" t="s">
        <v>155</v>
      </c>
      <c r="E72" s="149"/>
      <c r="F72" s="109" t="s">
        <v>39</v>
      </c>
      <c r="G72" s="150"/>
      <c r="H72" s="283"/>
      <c r="I72" s="284"/>
      <c r="J72" s="284"/>
      <c r="K72" s="284"/>
      <c r="L72" s="284"/>
      <c r="M72" s="284"/>
      <c r="N72" s="285"/>
      <c r="O72" s="14"/>
      <c r="P72" s="126"/>
      <c r="Q72" s="82"/>
      <c r="R72" s="126"/>
    </row>
    <row r="73" spans="1:18" s="10" customFormat="1" ht="12.75" customHeight="1" x14ac:dyDescent="0.2">
      <c r="A73" s="125"/>
      <c r="B73" s="149"/>
      <c r="C73" s="149"/>
      <c r="D73" s="148" t="s">
        <v>156</v>
      </c>
      <c r="E73" s="149"/>
      <c r="F73" s="109" t="s">
        <v>35</v>
      </c>
      <c r="G73" s="150"/>
      <c r="H73" s="283"/>
      <c r="I73" s="284"/>
      <c r="J73" s="284"/>
      <c r="K73" s="284"/>
      <c r="L73" s="284"/>
      <c r="M73" s="284"/>
      <c r="N73" s="285"/>
      <c r="O73" s="14"/>
      <c r="P73" s="126"/>
      <c r="Q73" s="126"/>
      <c r="R73" s="126"/>
    </row>
    <row r="74" spans="1:18" s="10" customFormat="1" ht="12.75" customHeight="1" x14ac:dyDescent="0.2">
      <c r="A74" s="125"/>
      <c r="B74" s="149"/>
      <c r="C74" s="149"/>
      <c r="D74" s="148" t="s">
        <v>158</v>
      </c>
      <c r="E74" s="149"/>
      <c r="F74" s="109" t="s">
        <v>39</v>
      </c>
      <c r="G74" s="150"/>
      <c r="H74" s="283"/>
      <c r="I74" s="284"/>
      <c r="J74" s="284"/>
      <c r="K74" s="284"/>
      <c r="L74" s="284"/>
      <c r="M74" s="284"/>
      <c r="N74" s="285"/>
      <c r="O74" s="14"/>
      <c r="P74" s="126"/>
      <c r="Q74" s="126"/>
      <c r="R74" s="126"/>
    </row>
    <row r="75" spans="1:18" s="10" customFormat="1" ht="12.75" customHeight="1" x14ac:dyDescent="0.2">
      <c r="A75" s="125"/>
      <c r="B75" s="149"/>
      <c r="C75" s="149"/>
      <c r="D75" s="148" t="s">
        <v>160</v>
      </c>
      <c r="E75" s="149"/>
      <c r="F75" s="109" t="s">
        <v>35</v>
      </c>
      <c r="G75" s="150"/>
      <c r="H75" s="283"/>
      <c r="I75" s="284"/>
      <c r="J75" s="284"/>
      <c r="K75" s="284"/>
      <c r="L75" s="284"/>
      <c r="M75" s="284"/>
      <c r="N75" s="285"/>
      <c r="O75" s="14"/>
      <c r="P75" s="126"/>
      <c r="Q75" s="126"/>
      <c r="R75" s="126"/>
    </row>
    <row r="76" spans="1:18" s="10" customFormat="1" ht="12.75" customHeight="1" x14ac:dyDescent="0.2">
      <c r="A76" s="125"/>
      <c r="B76" s="149"/>
      <c r="C76" s="149"/>
      <c r="D76" s="148" t="s">
        <v>161</v>
      </c>
      <c r="E76" s="149"/>
      <c r="F76" s="109" t="s">
        <v>39</v>
      </c>
      <c r="G76" s="150"/>
      <c r="H76" s="283"/>
      <c r="I76" s="284"/>
      <c r="J76" s="284"/>
      <c r="K76" s="284"/>
      <c r="L76" s="284"/>
      <c r="M76" s="284"/>
      <c r="N76" s="285"/>
      <c r="O76" s="14"/>
      <c r="P76" s="126"/>
      <c r="Q76" s="126"/>
      <c r="R76" s="126"/>
    </row>
    <row r="77" spans="1:18" s="10" customFormat="1" ht="12.75" customHeight="1" x14ac:dyDescent="0.2">
      <c r="A77" s="125"/>
      <c r="B77" s="149"/>
      <c r="C77" s="149"/>
      <c r="D77" s="148" t="s">
        <v>162</v>
      </c>
      <c r="E77" s="149"/>
      <c r="F77" s="109" t="s">
        <v>39</v>
      </c>
      <c r="G77" s="150"/>
      <c r="H77" s="283"/>
      <c r="I77" s="284"/>
      <c r="J77" s="284"/>
      <c r="K77" s="284"/>
      <c r="L77" s="284"/>
      <c r="M77" s="284"/>
      <c r="N77" s="285"/>
      <c r="O77" s="14"/>
      <c r="P77" s="126"/>
      <c r="Q77" s="126"/>
      <c r="R77" s="126"/>
    </row>
    <row r="78" spans="1:18" s="10" customFormat="1" ht="12.75" customHeight="1" x14ac:dyDescent="0.2">
      <c r="A78" s="125"/>
      <c r="B78" s="149"/>
      <c r="C78" s="149"/>
      <c r="D78" s="148" t="s">
        <v>164</v>
      </c>
      <c r="E78" s="149"/>
      <c r="F78" s="109" t="s">
        <v>39</v>
      </c>
      <c r="G78" s="150"/>
      <c r="H78" s="283"/>
      <c r="I78" s="284"/>
      <c r="J78" s="284"/>
      <c r="K78" s="284"/>
      <c r="L78" s="284"/>
      <c r="M78" s="284"/>
      <c r="N78" s="285"/>
      <c r="O78" s="14"/>
      <c r="P78" s="126"/>
      <c r="Q78" s="126"/>
      <c r="R78" s="126"/>
    </row>
    <row r="79" spans="1:18" s="10" customFormat="1" ht="9" customHeight="1" x14ac:dyDescent="0.2">
      <c r="A79" s="125"/>
      <c r="B79" s="149"/>
      <c r="C79" s="149"/>
      <c r="D79" s="149"/>
      <c r="E79" s="149"/>
      <c r="F79" s="150"/>
      <c r="G79" s="150"/>
      <c r="H79" s="150"/>
      <c r="I79" s="150"/>
      <c r="J79" s="150"/>
      <c r="K79" s="150"/>
      <c r="L79" s="150"/>
      <c r="M79" s="150"/>
      <c r="N79" s="150"/>
      <c r="O79" s="14"/>
      <c r="P79" s="126"/>
      <c r="Q79" s="126"/>
      <c r="R79" s="126"/>
    </row>
    <row r="80" spans="1:18" s="10" customFormat="1" ht="12.75" customHeight="1" x14ac:dyDescent="0.2">
      <c r="A80" s="125"/>
      <c r="B80" s="149"/>
      <c r="C80" s="149"/>
      <c r="D80" s="151" t="s">
        <v>184</v>
      </c>
      <c r="E80" s="149"/>
      <c r="F80" s="111" t="s">
        <v>111</v>
      </c>
      <c r="G80" s="150"/>
      <c r="H80" s="283"/>
      <c r="I80" s="284"/>
      <c r="J80" s="284"/>
      <c r="K80" s="284"/>
      <c r="L80" s="284"/>
      <c r="M80" s="284"/>
      <c r="N80" s="285"/>
      <c r="O80" s="14"/>
      <c r="P80" s="126"/>
      <c r="Q80" s="83"/>
      <c r="R80" s="126"/>
    </row>
    <row r="81" spans="1:15" s="10" customFormat="1" ht="9" customHeight="1" x14ac:dyDescent="0.2">
      <c r="A81" s="125"/>
      <c r="B81" s="149"/>
      <c r="C81" s="149"/>
      <c r="D81" s="149"/>
      <c r="E81" s="149"/>
      <c r="F81" s="150"/>
      <c r="G81" s="150"/>
      <c r="H81" s="150"/>
      <c r="I81" s="150"/>
      <c r="J81" s="150"/>
      <c r="K81" s="150"/>
      <c r="L81" s="150"/>
      <c r="M81" s="150"/>
      <c r="N81" s="150"/>
      <c r="O81" s="14"/>
    </row>
    <row r="82" spans="1:15" s="10" customFormat="1" ht="12.75" customHeight="1" x14ac:dyDescent="0.2">
      <c r="A82" s="125"/>
      <c r="B82" s="149"/>
      <c r="C82" s="149"/>
      <c r="D82" s="151" t="s">
        <v>185</v>
      </c>
      <c r="E82" s="149"/>
      <c r="F82" s="286" t="s">
        <v>12</v>
      </c>
      <c r="G82" s="287"/>
      <c r="H82" s="287"/>
      <c r="I82" s="287"/>
      <c r="J82" s="287"/>
      <c r="K82" s="287"/>
      <c r="L82" s="287"/>
      <c r="M82" s="287"/>
      <c r="N82" s="288"/>
      <c r="O82" s="14"/>
    </row>
    <row r="83" spans="1:15" s="10" customFormat="1" ht="12.75" customHeight="1" x14ac:dyDescent="0.2">
      <c r="A83" s="125"/>
      <c r="B83" s="149"/>
      <c r="C83" s="149"/>
      <c r="D83" s="16"/>
      <c r="E83" s="149"/>
      <c r="F83" s="289"/>
      <c r="G83" s="290"/>
      <c r="H83" s="290"/>
      <c r="I83" s="290"/>
      <c r="J83" s="290"/>
      <c r="K83" s="290"/>
      <c r="L83" s="290"/>
      <c r="M83" s="290"/>
      <c r="N83" s="291"/>
      <c r="O83" s="14"/>
    </row>
    <row r="84" spans="1:15" s="10" customFormat="1" ht="12.75" customHeight="1" x14ac:dyDescent="0.2">
      <c r="A84" s="125"/>
      <c r="B84" s="149"/>
      <c r="C84" s="149"/>
      <c r="D84" s="149"/>
      <c r="E84" s="149"/>
      <c r="F84" s="292"/>
      <c r="G84" s="293"/>
      <c r="H84" s="293"/>
      <c r="I84" s="293"/>
      <c r="J84" s="293"/>
      <c r="K84" s="293"/>
      <c r="L84" s="293"/>
      <c r="M84" s="293"/>
      <c r="N84" s="294"/>
      <c r="O84" s="14"/>
    </row>
    <row r="85" spans="1:15" s="10" customFormat="1" ht="9" customHeight="1" x14ac:dyDescent="0.2">
      <c r="A85" s="125"/>
      <c r="B85" s="149"/>
      <c r="C85" s="149"/>
      <c r="D85" s="149"/>
      <c r="E85" s="149"/>
      <c r="F85" s="150"/>
      <c r="G85" s="150"/>
      <c r="H85" s="150"/>
      <c r="I85" s="150"/>
      <c r="J85" s="150"/>
      <c r="K85" s="150"/>
      <c r="L85" s="150"/>
      <c r="M85" s="150"/>
      <c r="N85" s="150"/>
      <c r="O85" s="14"/>
    </row>
    <row r="86" spans="1:15" s="10" customFormat="1" ht="18" customHeight="1" x14ac:dyDescent="0.2">
      <c r="A86" s="125"/>
      <c r="B86" s="295" t="s">
        <v>7</v>
      </c>
      <c r="C86" s="296"/>
      <c r="D86" s="296"/>
      <c r="E86" s="296"/>
      <c r="F86" s="296"/>
      <c r="G86" s="296"/>
      <c r="H86" s="296"/>
      <c r="I86" s="296"/>
      <c r="J86" s="296"/>
      <c r="K86" s="296"/>
      <c r="L86" s="296"/>
      <c r="M86" s="296"/>
      <c r="N86" s="297"/>
      <c r="O86" s="125"/>
    </row>
    <row r="87" spans="1:15" s="10" customFormat="1" ht="9" customHeight="1" x14ac:dyDescent="0.2">
      <c r="A87" s="125"/>
      <c r="B87" s="149"/>
      <c r="C87" s="149"/>
      <c r="D87" s="149"/>
      <c r="E87" s="149"/>
      <c r="F87" s="149"/>
      <c r="G87" s="149"/>
      <c r="H87" s="149"/>
      <c r="I87" s="149"/>
      <c r="J87" s="149"/>
      <c r="K87" s="149"/>
      <c r="L87" s="149"/>
      <c r="M87" s="149"/>
      <c r="N87" s="149"/>
      <c r="O87" s="14"/>
    </row>
    <row r="88" spans="1:15" s="10" customFormat="1" ht="12.75" customHeight="1" x14ac:dyDescent="0.2">
      <c r="A88" s="125"/>
      <c r="B88" s="149"/>
      <c r="C88" s="149"/>
      <c r="D88" s="15" t="s">
        <v>8</v>
      </c>
      <c r="E88" s="149"/>
      <c r="F88" s="286" t="s">
        <v>12</v>
      </c>
      <c r="G88" s="287"/>
      <c r="H88" s="287"/>
      <c r="I88" s="287"/>
      <c r="J88" s="287"/>
      <c r="K88" s="287"/>
      <c r="L88" s="287"/>
      <c r="M88" s="287"/>
      <c r="N88" s="288"/>
      <c r="O88" s="14"/>
    </row>
    <row r="89" spans="1:15" s="10" customFormat="1" ht="12.75" customHeight="1" x14ac:dyDescent="0.2">
      <c r="A89" s="125"/>
      <c r="B89" s="149"/>
      <c r="C89" s="149"/>
      <c r="D89" s="149"/>
      <c r="E89" s="149"/>
      <c r="F89" s="292"/>
      <c r="G89" s="293"/>
      <c r="H89" s="293"/>
      <c r="I89" s="293"/>
      <c r="J89" s="293"/>
      <c r="K89" s="293"/>
      <c r="L89" s="293"/>
      <c r="M89" s="293"/>
      <c r="N89" s="294"/>
      <c r="O89" s="14"/>
    </row>
    <row r="90" spans="1:15" s="6" customFormat="1" ht="9" customHeight="1" x14ac:dyDescent="0.15">
      <c r="A90" s="127"/>
      <c r="B90" s="127"/>
      <c r="C90" s="127"/>
      <c r="D90" s="80"/>
      <c r="E90" s="128"/>
      <c r="F90" s="129"/>
      <c r="G90" s="127"/>
      <c r="H90" s="127"/>
      <c r="I90" s="11"/>
      <c r="J90" s="127"/>
      <c r="K90" s="127"/>
      <c r="L90" s="127"/>
      <c r="M90" s="127"/>
      <c r="N90" s="127"/>
      <c r="O90" s="127"/>
    </row>
    <row r="91" spans="1:15" s="5" customFormat="1" ht="30" customHeight="1" x14ac:dyDescent="0.15">
      <c r="A91" s="4"/>
      <c r="B91" s="245" t="s">
        <v>3</v>
      </c>
      <c r="C91" s="246"/>
      <c r="D91" s="246"/>
      <c r="E91" s="246"/>
      <c r="F91" s="246"/>
      <c r="G91" s="246"/>
      <c r="H91" s="246"/>
      <c r="I91" s="246"/>
      <c r="J91" s="246"/>
      <c r="K91" s="246"/>
      <c r="L91" s="246"/>
      <c r="M91" s="246"/>
      <c r="N91" s="247"/>
      <c r="O91" s="4"/>
    </row>
    <row r="92" spans="1:15" ht="9" customHeight="1" x14ac:dyDescent="0.2">
      <c r="A92" s="127"/>
      <c r="B92" s="127"/>
      <c r="C92" s="127"/>
      <c r="D92" s="131"/>
      <c r="E92" s="132"/>
      <c r="F92" s="131"/>
      <c r="G92" s="131"/>
      <c r="H92" s="131"/>
      <c r="I92" s="131"/>
      <c r="J92" s="131"/>
      <c r="K92" s="131"/>
      <c r="L92" s="131"/>
      <c r="M92" s="131"/>
      <c r="N92" s="133"/>
      <c r="O92" s="119"/>
    </row>
    <row r="93" spans="1:15" x14ac:dyDescent="0.2">
      <c r="A93" s="130"/>
      <c r="B93" s="130"/>
      <c r="C93" s="130"/>
      <c r="D93" s="130"/>
      <c r="E93" s="134"/>
      <c r="F93" s="130"/>
      <c r="G93" s="130"/>
      <c r="H93" s="130"/>
      <c r="I93" s="130"/>
      <c r="J93" s="130"/>
      <c r="K93" s="130"/>
      <c r="L93" s="130"/>
      <c r="M93" s="130"/>
      <c r="N93" s="54"/>
      <c r="O93" s="54"/>
    </row>
    <row r="94" spans="1:15" x14ac:dyDescent="0.2">
      <c r="A94" s="130"/>
      <c r="B94" s="130"/>
      <c r="C94" s="130"/>
      <c r="D94" s="130"/>
      <c r="E94" s="134"/>
      <c r="F94" s="130"/>
      <c r="G94" s="130"/>
      <c r="H94" s="130"/>
      <c r="I94" s="130"/>
      <c r="J94" s="130"/>
      <c r="K94" s="130"/>
      <c r="L94" s="130"/>
      <c r="M94" s="130"/>
      <c r="N94" s="54"/>
      <c r="O94" s="54"/>
    </row>
    <row r="95" spans="1:15" ht="18" x14ac:dyDescent="0.2">
      <c r="A95" s="130"/>
      <c r="B95" s="130"/>
      <c r="C95" s="130"/>
      <c r="D95" s="130"/>
      <c r="E95" s="134"/>
      <c r="F95" s="116"/>
      <c r="G95" s="130"/>
      <c r="H95" s="130"/>
      <c r="I95" s="130"/>
      <c r="J95" s="130"/>
      <c r="K95" s="130"/>
      <c r="L95" s="130"/>
      <c r="M95" s="130"/>
      <c r="N95" s="54"/>
      <c r="O95" s="54"/>
    </row>
    <row r="96" spans="1:15" x14ac:dyDescent="0.2">
      <c r="A96" s="130"/>
      <c r="B96" s="130"/>
      <c r="C96" s="130"/>
      <c r="D96" s="130"/>
      <c r="E96" s="134"/>
      <c r="F96"/>
      <c r="G96" s="130"/>
      <c r="H96" s="130"/>
      <c r="I96" s="130"/>
      <c r="J96" s="130"/>
      <c r="K96" s="130"/>
      <c r="L96" s="130"/>
      <c r="M96" s="130"/>
      <c r="N96" s="54"/>
      <c r="O96" s="54"/>
    </row>
    <row r="97" spans="1:13" x14ac:dyDescent="0.2">
      <c r="A97" s="130"/>
      <c r="B97" s="130"/>
      <c r="C97" s="130"/>
      <c r="D97" s="130"/>
      <c r="E97" s="134"/>
      <c r="F97"/>
      <c r="G97" s="130"/>
      <c r="H97" s="130"/>
      <c r="I97" s="130"/>
      <c r="J97" s="130"/>
      <c r="K97" s="130"/>
      <c r="L97" s="130"/>
      <c r="M97" s="130"/>
    </row>
    <row r="98" spans="1:13" x14ac:dyDescent="0.2">
      <c r="A98" s="130"/>
      <c r="B98" s="130"/>
      <c r="C98" s="130"/>
      <c r="D98" s="130"/>
      <c r="E98" s="134"/>
      <c r="F98" s="130"/>
      <c r="G98" s="130"/>
      <c r="H98" s="130"/>
      <c r="I98" s="130"/>
      <c r="J98" s="130"/>
      <c r="K98" s="130"/>
      <c r="L98" s="130"/>
      <c r="M98" s="130"/>
    </row>
    <row r="99" spans="1:13" x14ac:dyDescent="0.2">
      <c r="A99" s="130"/>
      <c r="B99" s="130"/>
      <c r="C99" s="130"/>
      <c r="D99" s="130"/>
      <c r="E99" s="134"/>
      <c r="F99" s="130"/>
      <c r="G99" s="130"/>
      <c r="H99" s="130"/>
      <c r="I99" s="130"/>
      <c r="J99" s="130"/>
      <c r="K99" s="130"/>
      <c r="L99" s="130"/>
      <c r="M99" s="130"/>
    </row>
    <row r="100" spans="1:13" x14ac:dyDescent="0.2">
      <c r="A100" s="130"/>
      <c r="B100" s="130"/>
      <c r="C100" s="130"/>
      <c r="D100" s="130"/>
      <c r="E100" s="134"/>
      <c r="F100" s="130"/>
      <c r="G100" s="130"/>
      <c r="H100" s="130"/>
      <c r="I100" s="130"/>
      <c r="J100" s="130"/>
      <c r="K100" s="130"/>
      <c r="L100" s="130"/>
      <c r="M100" s="130"/>
    </row>
    <row r="101" spans="1:13" x14ac:dyDescent="0.2">
      <c r="A101" s="130"/>
      <c r="B101" s="130"/>
      <c r="C101" s="130"/>
      <c r="D101" s="130"/>
      <c r="E101" s="134"/>
      <c r="F101" s="130"/>
      <c r="G101" s="130"/>
      <c r="H101" s="130"/>
      <c r="I101" s="130"/>
      <c r="J101" s="130"/>
      <c r="K101" s="130"/>
      <c r="L101" s="130"/>
      <c r="M101" s="130"/>
    </row>
    <row r="102" spans="1:13" x14ac:dyDescent="0.2">
      <c r="A102" s="130"/>
      <c r="B102" s="130"/>
      <c r="C102" s="130"/>
      <c r="D102" s="130"/>
      <c r="E102" s="134"/>
      <c r="F102" s="130"/>
      <c r="G102" s="130"/>
      <c r="H102" s="130"/>
      <c r="I102" s="130"/>
      <c r="J102" s="130"/>
      <c r="K102" s="130"/>
      <c r="L102" s="130"/>
      <c r="M102" s="130"/>
    </row>
    <row r="103" spans="1:13" x14ac:dyDescent="0.2">
      <c r="A103" s="130"/>
      <c r="B103" s="130"/>
      <c r="C103" s="130"/>
      <c r="D103" s="130"/>
      <c r="E103" s="134"/>
      <c r="F103" s="130"/>
      <c r="G103" s="130"/>
      <c r="H103" s="130"/>
      <c r="I103" s="130"/>
      <c r="J103" s="130"/>
      <c r="K103" s="130"/>
      <c r="L103" s="130"/>
      <c r="M103" s="130"/>
    </row>
    <row r="104" spans="1:13" x14ac:dyDescent="0.2">
      <c r="A104" s="130"/>
      <c r="B104" s="130"/>
      <c r="C104" s="130"/>
      <c r="D104" s="130"/>
      <c r="E104" s="134"/>
      <c r="F104" s="130"/>
      <c r="G104" s="130"/>
      <c r="H104" s="130"/>
      <c r="I104" s="130"/>
      <c r="J104" s="130"/>
      <c r="K104" s="130"/>
      <c r="L104" s="130"/>
      <c r="M104" s="130"/>
    </row>
    <row r="105" spans="1:13" x14ac:dyDescent="0.2">
      <c r="A105" s="130"/>
      <c r="B105" s="130"/>
      <c r="C105" s="130"/>
      <c r="D105" s="130"/>
      <c r="E105" s="134"/>
      <c r="F105" s="130"/>
      <c r="G105" s="130"/>
      <c r="H105" s="130"/>
      <c r="I105" s="130"/>
      <c r="J105" s="130"/>
      <c r="K105" s="130"/>
      <c r="L105" s="130"/>
      <c r="M105" s="130"/>
    </row>
    <row r="106" spans="1:13" x14ac:dyDescent="0.2">
      <c r="A106" s="130"/>
      <c r="B106" s="130"/>
      <c r="C106" s="130"/>
      <c r="D106" s="130"/>
      <c r="E106" s="134"/>
      <c r="F106" s="130"/>
      <c r="G106" s="130"/>
      <c r="H106" s="130"/>
      <c r="I106" s="130"/>
      <c r="J106" s="130"/>
      <c r="K106" s="130"/>
      <c r="L106" s="130"/>
      <c r="M106" s="130"/>
    </row>
    <row r="107" spans="1:13" x14ac:dyDescent="0.2">
      <c r="A107" s="130"/>
      <c r="B107" s="130"/>
      <c r="C107" s="130"/>
      <c r="D107" s="130"/>
      <c r="E107" s="134"/>
      <c r="F107" s="130"/>
      <c r="G107" s="130"/>
      <c r="H107" s="130"/>
      <c r="I107" s="130"/>
      <c r="J107" s="130"/>
      <c r="K107" s="130"/>
      <c r="L107" s="130"/>
      <c r="M107" s="130"/>
    </row>
    <row r="108" spans="1:13" x14ac:dyDescent="0.2">
      <c r="A108" s="130"/>
      <c r="B108" s="130"/>
      <c r="C108" s="130"/>
      <c r="D108" s="130"/>
      <c r="E108" s="134"/>
      <c r="F108" s="130"/>
      <c r="G108" s="130"/>
      <c r="H108" s="130"/>
      <c r="I108" s="130"/>
      <c r="J108" s="130"/>
      <c r="K108" s="130"/>
      <c r="L108" s="130"/>
      <c r="M108" s="130"/>
    </row>
    <row r="109" spans="1:13" x14ac:dyDescent="0.2">
      <c r="A109" s="130"/>
      <c r="B109" s="130"/>
      <c r="C109" s="130"/>
      <c r="D109" s="130"/>
      <c r="E109" s="134"/>
      <c r="F109" s="130"/>
      <c r="G109" s="130"/>
      <c r="H109" s="130"/>
      <c r="I109" s="130"/>
      <c r="J109" s="130"/>
      <c r="K109" s="130"/>
      <c r="L109" s="130"/>
      <c r="M109" s="130"/>
    </row>
    <row r="110" spans="1:13" x14ac:dyDescent="0.2">
      <c r="A110" s="130"/>
      <c r="B110" s="130"/>
      <c r="C110" s="130"/>
      <c r="D110" s="130"/>
      <c r="E110" s="134"/>
      <c r="F110" s="130"/>
      <c r="G110" s="130"/>
      <c r="H110" s="130"/>
      <c r="I110" s="130"/>
      <c r="J110" s="130"/>
      <c r="K110" s="130"/>
      <c r="L110" s="130"/>
      <c r="M110" s="130"/>
    </row>
    <row r="111" spans="1:13" x14ac:dyDescent="0.2">
      <c r="A111" s="130"/>
      <c r="B111" s="130"/>
      <c r="C111" s="130"/>
      <c r="D111" s="130"/>
      <c r="E111" s="134"/>
      <c r="F111" s="130"/>
      <c r="G111" s="130"/>
      <c r="H111" s="130"/>
      <c r="I111" s="130"/>
      <c r="J111" s="130"/>
      <c r="K111" s="130"/>
      <c r="L111" s="130"/>
      <c r="M111" s="130"/>
    </row>
    <row r="112" spans="1:13" x14ac:dyDescent="0.2">
      <c r="A112" s="130"/>
      <c r="B112" s="130"/>
      <c r="C112" s="130"/>
      <c r="D112" s="130"/>
      <c r="E112" s="134"/>
      <c r="F112" s="130"/>
      <c r="G112" s="130"/>
      <c r="H112" s="130"/>
      <c r="I112" s="130"/>
      <c r="J112" s="130"/>
      <c r="K112" s="130"/>
      <c r="L112" s="130"/>
      <c r="M112" s="130"/>
    </row>
    <row r="113" spans="1:13" x14ac:dyDescent="0.2">
      <c r="A113" s="130"/>
      <c r="B113" s="130"/>
      <c r="C113" s="130"/>
      <c r="D113" s="130"/>
      <c r="E113" s="134"/>
      <c r="F113" s="130"/>
      <c r="G113" s="130"/>
      <c r="H113" s="130"/>
      <c r="I113" s="130"/>
      <c r="J113" s="130"/>
      <c r="K113" s="130"/>
      <c r="L113" s="130"/>
      <c r="M113" s="130"/>
    </row>
    <row r="114" spans="1:13" x14ac:dyDescent="0.2">
      <c r="A114" s="130"/>
      <c r="B114" s="130"/>
      <c r="C114" s="130"/>
      <c r="D114" s="130"/>
      <c r="E114" s="134"/>
      <c r="F114" s="130"/>
      <c r="G114" s="130"/>
      <c r="H114" s="130"/>
      <c r="I114" s="130"/>
      <c r="J114" s="130"/>
      <c r="K114" s="130"/>
      <c r="L114" s="130"/>
      <c r="M114" s="130"/>
    </row>
    <row r="115" spans="1:13" x14ac:dyDescent="0.2">
      <c r="A115" s="130"/>
      <c r="B115" s="130"/>
      <c r="C115" s="130"/>
      <c r="D115" s="130"/>
      <c r="E115" s="134"/>
      <c r="F115" s="130"/>
      <c r="G115" s="130"/>
      <c r="H115" s="130"/>
      <c r="I115" s="130"/>
      <c r="J115" s="130"/>
      <c r="K115" s="130"/>
      <c r="L115" s="130"/>
      <c r="M115" s="130"/>
    </row>
    <row r="116" spans="1:13" x14ac:dyDescent="0.2">
      <c r="A116" s="130"/>
      <c r="B116" s="130"/>
      <c r="C116" s="130"/>
      <c r="D116" s="130"/>
      <c r="E116" s="134"/>
      <c r="F116" s="130"/>
      <c r="G116" s="130"/>
      <c r="H116" s="130"/>
      <c r="I116" s="130"/>
      <c r="J116" s="130"/>
      <c r="K116" s="130"/>
      <c r="L116" s="130"/>
      <c r="M116" s="130"/>
    </row>
    <row r="117" spans="1:13" x14ac:dyDescent="0.2">
      <c r="A117" s="130"/>
      <c r="B117" s="130"/>
      <c r="C117" s="130"/>
      <c r="D117" s="130"/>
      <c r="E117" s="134"/>
      <c r="F117" s="130"/>
      <c r="G117" s="130"/>
      <c r="H117" s="130"/>
      <c r="I117" s="130"/>
      <c r="J117" s="130"/>
      <c r="K117" s="130"/>
      <c r="L117" s="130"/>
      <c r="M117" s="130"/>
    </row>
    <row r="118" spans="1:13" x14ac:dyDescent="0.2">
      <c r="A118" s="130"/>
      <c r="B118" s="130"/>
      <c r="C118" s="130"/>
      <c r="D118" s="130"/>
      <c r="E118" s="134"/>
      <c r="F118" s="130"/>
      <c r="G118" s="130"/>
      <c r="H118" s="130"/>
      <c r="I118" s="130"/>
      <c r="J118" s="130"/>
      <c r="K118" s="130"/>
      <c r="L118" s="130"/>
      <c r="M118" s="130"/>
    </row>
    <row r="119" spans="1:13" x14ac:dyDescent="0.2">
      <c r="A119" s="130"/>
      <c r="B119" s="130"/>
      <c r="C119" s="130"/>
      <c r="D119" s="130"/>
      <c r="E119" s="134"/>
      <c r="F119" s="130"/>
      <c r="G119" s="130"/>
      <c r="H119" s="130"/>
      <c r="I119" s="130"/>
      <c r="J119" s="130"/>
      <c r="K119" s="130"/>
      <c r="L119" s="130"/>
      <c r="M119" s="130"/>
    </row>
    <row r="120" spans="1:13" x14ac:dyDescent="0.2">
      <c r="A120" s="130"/>
      <c r="B120" s="130"/>
      <c r="C120" s="130"/>
      <c r="D120" s="130"/>
      <c r="E120" s="134"/>
      <c r="F120" s="130"/>
      <c r="G120" s="130"/>
      <c r="H120" s="130"/>
      <c r="I120" s="130"/>
      <c r="J120" s="130"/>
      <c r="K120" s="130"/>
      <c r="L120" s="130"/>
      <c r="M120" s="130"/>
    </row>
    <row r="121" spans="1:13" x14ac:dyDescent="0.2">
      <c r="A121" s="130"/>
      <c r="B121" s="130"/>
      <c r="C121" s="130"/>
      <c r="D121" s="130"/>
      <c r="E121" s="134"/>
      <c r="F121" s="130"/>
      <c r="G121" s="130"/>
      <c r="H121" s="130"/>
      <c r="I121" s="130"/>
      <c r="J121" s="130"/>
      <c r="K121" s="130"/>
      <c r="L121" s="130"/>
      <c r="M121" s="130"/>
    </row>
  </sheetData>
  <sheetProtection selectLockedCells="1"/>
  <mergeCells count="49">
    <mergeCell ref="F18:G18"/>
    <mergeCell ref="B2:N2"/>
    <mergeCell ref="F4:N4"/>
    <mergeCell ref="B8:N8"/>
    <mergeCell ref="C12:C16"/>
    <mergeCell ref="D12:D16"/>
    <mergeCell ref="F12:J12"/>
    <mergeCell ref="L12:M12"/>
    <mergeCell ref="F13:J13"/>
    <mergeCell ref="L13:M13"/>
    <mergeCell ref="F14:J14"/>
    <mergeCell ref="L14:M14"/>
    <mergeCell ref="F15:J15"/>
    <mergeCell ref="L15:M15"/>
    <mergeCell ref="F16:J16"/>
    <mergeCell ref="L16:M16"/>
    <mergeCell ref="H46:N46"/>
    <mergeCell ref="F20:N23"/>
    <mergeCell ref="F25:N26"/>
    <mergeCell ref="F28:N29"/>
    <mergeCell ref="H33:N34"/>
    <mergeCell ref="H35:N36"/>
    <mergeCell ref="H40:N40"/>
    <mergeCell ref="H41:N41"/>
    <mergeCell ref="H42:N42"/>
    <mergeCell ref="H43:N43"/>
    <mergeCell ref="H44:N44"/>
    <mergeCell ref="H45:N45"/>
    <mergeCell ref="H74:N74"/>
    <mergeCell ref="H47:N47"/>
    <mergeCell ref="B49:N49"/>
    <mergeCell ref="F53:N54"/>
    <mergeCell ref="F55:N56"/>
    <mergeCell ref="F57:N58"/>
    <mergeCell ref="F59:N60"/>
    <mergeCell ref="F61:N62"/>
    <mergeCell ref="H64:N66"/>
    <mergeCell ref="B68:N68"/>
    <mergeCell ref="H72:N72"/>
    <mergeCell ref="H73:N73"/>
    <mergeCell ref="B86:N86"/>
    <mergeCell ref="F88:N89"/>
    <mergeCell ref="B91:N91"/>
    <mergeCell ref="H75:N75"/>
    <mergeCell ref="H76:N76"/>
    <mergeCell ref="H77:N77"/>
    <mergeCell ref="H78:N78"/>
    <mergeCell ref="H80:N80"/>
    <mergeCell ref="F82:N84"/>
  </mergeCells>
  <conditionalFormatting sqref="F64">
    <cfRule type="containsText" dxfId="99" priority="2" operator="containsText" text="Limited">
      <formula>NOT(ISERROR(SEARCH("Limited",F64)))</formula>
    </cfRule>
    <cfRule type="containsText" dxfId="98" priority="3" operator="containsText" text="Moderate">
      <formula>NOT(ISERROR(SEARCH("Moderate",F64)))</formula>
    </cfRule>
    <cfRule type="containsText" dxfId="97" priority="4" operator="containsText" text="Very high">
      <formula>NOT(ISERROR(SEARCH("Very high",F64)))</formula>
    </cfRule>
    <cfRule type="containsText" dxfId="96" priority="5" operator="containsText" text="High">
      <formula>NOT(ISERROR(SEARCH("High",F64)))</formula>
    </cfRule>
  </conditionalFormatting>
  <dataValidations count="7">
    <dataValidation type="textLength" operator="lessThanOrEqual" allowBlank="1" showInputMessage="1" showErrorMessage="1" sqref="F4:N4" xr:uid="{04921BEB-BD95-4F8D-8385-F9D6CAAD7FB1}">
      <formula1>72</formula1>
    </dataValidation>
    <dataValidation type="textLength" operator="lessThanOrEqual" allowBlank="1" showInputMessage="1" showErrorMessage="1" sqref="F6" xr:uid="{9B373F3A-C595-46A9-A672-E3D63D8A7670}">
      <formula1>16</formula1>
    </dataValidation>
    <dataValidation type="textLength" operator="lessThanOrEqual" allowBlank="1" showInputMessage="1" showErrorMessage="1" sqref="H6 H11" xr:uid="{BD81885B-81F7-4441-9F33-D0AF36747BA2}">
      <formula1>10</formula1>
    </dataValidation>
    <dataValidation type="textLength" operator="lessThanOrEqual" allowBlank="1" showInputMessage="1" showErrorMessage="1" sqref="F12:J16 F10:J10" xr:uid="{1DBEDAB1-C8BB-4C2F-B69A-972285B83856}">
      <formula1>50</formula1>
    </dataValidation>
    <dataValidation type="textLength" operator="lessThanOrEqual" allowBlank="1" showInputMessage="1" showErrorMessage="1" sqref="L17:M17 N12:N17" xr:uid="{8ACF3836-4F5F-4D1B-BF93-698EA66BAF71}">
      <formula1>120</formula1>
    </dataValidation>
    <dataValidation type="list" allowBlank="1" showInputMessage="1" showErrorMessage="1" sqref="F64 F18:G18" xr:uid="{6B7D5825-199B-4457-86AB-15E9FE894EE2}">
      <formula1>#REF!</formula1>
    </dataValidation>
    <dataValidation type="list" operator="lessThanOrEqual" allowBlank="1" showInputMessage="1" showErrorMessage="1" sqref="L12:M16" xr:uid="{6D701079-59E7-4548-90DB-BCF4097373E0}">
      <formula1>#REF!</formula1>
    </dataValidation>
  </dataValidations>
  <pageMargins left="0.7" right="0.7" top="0.75" bottom="0.75" header="0.3" footer="0.3"/>
  <pageSetup paperSize="8"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5CDF42BE-0AE4-49D8-AACD-0BD00A09D479}">
            <xm:f>NOT(ISERROR(SEARCH("Very limited",F64)))</xm:f>
            <xm:f>"Very limited"</xm:f>
            <x14:dxf>
              <fill>
                <patternFill>
                  <bgColor rgb="FF00B0F0"/>
                </patternFill>
              </fill>
            </x14:dxf>
          </x14:cfRule>
          <xm:sqref>F64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9DB40DA-3C32-40FE-BBDC-9A8B6A92CC10}">
          <x14:formula1>
            <xm:f>'RAF Basic data'!$A$37:$A$43</xm:f>
          </x14:formula1>
          <xm:sqref>F80</xm:sqref>
        </x14:dataValidation>
        <x14:dataValidation type="list" allowBlank="1" showInputMessage="1" showErrorMessage="1" xr:uid="{10C1FA78-4CF6-4334-9B81-6DBC315E8664}">
          <x14:formula1>
            <xm:f>'RAF Basic data'!$A$4:$A$6</xm:f>
          </x14:formula1>
          <xm:sqref>F33 F35 F40:F47 F72:F78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BE310-797F-4FD2-B218-E49B10CB94B5}">
  <sheetPr codeName="Sheet1">
    <tabColor theme="4" tint="-0.249977111117893"/>
  </sheetPr>
  <dimension ref="A1:U117"/>
  <sheetViews>
    <sheetView zoomScaleNormal="100" workbookViewId="0">
      <selection activeCell="H18" sqref="H18:N20"/>
    </sheetView>
  </sheetViews>
  <sheetFormatPr baseColWidth="10" defaultColWidth="9.1640625" defaultRowHeight="15" x14ac:dyDescent="0.2"/>
  <cols>
    <col min="1" max="1" width="1.5" style="3" customWidth="1"/>
    <col min="2" max="3" width="3.5" style="3" customWidth="1"/>
    <col min="4" max="4" width="27.5" style="3" customWidth="1"/>
    <col min="5" max="5" width="1.5" style="13" customWidth="1"/>
    <col min="6" max="6" width="18.5" style="3" customWidth="1"/>
    <col min="7" max="7" width="1.5" style="3" customWidth="1"/>
    <col min="8" max="8" width="18.5" style="3" customWidth="1"/>
    <col min="9" max="9" width="1.5" style="3" customWidth="1"/>
    <col min="10" max="10" width="18.5" style="3" customWidth="1"/>
    <col min="11" max="11" width="1.5" style="3" customWidth="1"/>
    <col min="12" max="12" width="10.5" style="3" customWidth="1"/>
    <col min="13" max="13" width="1.5" style="3" customWidth="1"/>
    <col min="14" max="14" width="18.5" style="3" customWidth="1"/>
    <col min="15" max="15" width="1.5" style="3" customWidth="1"/>
    <col min="16" max="19" width="9.1640625" style="3" customWidth="1"/>
    <col min="20" max="16384" width="9.1640625" style="3"/>
  </cols>
  <sheetData>
    <row r="1" spans="1:21" ht="9" customHeight="1" x14ac:dyDescent="0.2">
      <c r="A1" s="119"/>
      <c r="B1" s="119"/>
      <c r="C1" s="119"/>
      <c r="D1" s="120"/>
      <c r="E1" s="121"/>
      <c r="F1" s="119"/>
      <c r="G1" s="119"/>
      <c r="H1" s="119"/>
      <c r="I1" s="119"/>
      <c r="J1" s="119"/>
      <c r="K1" s="119"/>
      <c r="L1" s="119"/>
      <c r="M1" s="119"/>
      <c r="N1" s="119"/>
      <c r="O1" s="119"/>
      <c r="P1" s="54"/>
      <c r="Q1" s="54"/>
      <c r="R1" s="54"/>
      <c r="S1" s="54"/>
      <c r="T1" s="54"/>
      <c r="U1" s="54"/>
    </row>
    <row r="2" spans="1:21" s="5" customFormat="1" ht="30" customHeight="1" x14ac:dyDescent="0.15">
      <c r="A2" s="4"/>
      <c r="B2" s="306" t="s">
        <v>201</v>
      </c>
      <c r="C2" s="307"/>
      <c r="D2" s="307"/>
      <c r="E2" s="307"/>
      <c r="F2" s="307"/>
      <c r="G2" s="307"/>
      <c r="H2" s="307"/>
      <c r="I2" s="307"/>
      <c r="J2" s="307"/>
      <c r="K2" s="307"/>
      <c r="L2" s="307"/>
      <c r="M2" s="307"/>
      <c r="N2" s="308"/>
      <c r="O2" s="4"/>
    </row>
    <row r="3" spans="1:21" s="8" customFormat="1" ht="9" customHeight="1" thickBot="1" x14ac:dyDescent="0.25">
      <c r="A3" s="80"/>
      <c r="B3" s="80"/>
      <c r="C3" s="9"/>
      <c r="D3" s="122"/>
      <c r="E3" s="123"/>
      <c r="F3" s="80"/>
      <c r="G3" s="80"/>
      <c r="H3" s="80"/>
      <c r="I3" s="80"/>
      <c r="J3" s="80"/>
      <c r="K3" s="80"/>
      <c r="L3" s="80"/>
      <c r="M3" s="80"/>
      <c r="N3" s="80"/>
      <c r="O3" s="80"/>
      <c r="P3" s="124"/>
      <c r="Q3" s="124"/>
      <c r="R3" s="124"/>
      <c r="S3" s="124"/>
      <c r="T3" s="124"/>
      <c r="U3" s="124"/>
    </row>
    <row r="4" spans="1:21" s="10" customFormat="1" ht="18" customHeight="1" thickBot="1" x14ac:dyDescent="0.25">
      <c r="A4" s="125"/>
      <c r="B4" s="295" t="s">
        <v>202</v>
      </c>
      <c r="C4" s="296"/>
      <c r="D4" s="296"/>
      <c r="E4" s="296"/>
      <c r="F4" s="296"/>
      <c r="G4" s="296"/>
      <c r="H4" s="296"/>
      <c r="I4" s="296"/>
      <c r="J4" s="297"/>
      <c r="K4" s="28"/>
      <c r="L4" s="29" t="s">
        <v>203</v>
      </c>
      <c r="M4" s="28"/>
      <c r="N4" s="105" t="str">
        <f>INDEX('RAF Basic data'!$D$26:$D$31, MATCH(ROUND(P4,0),'RAF Basic data'!$E$26:$E$31,0))</f>
        <v>Considerable</v>
      </c>
      <c r="O4" s="125"/>
      <c r="P4" s="52">
        <f>ROUND(AVERAGE(P22,P41,P57,P67),1)</f>
        <v>3.5</v>
      </c>
      <c r="Q4" s="32" t="s">
        <v>204</v>
      </c>
      <c r="R4" s="135"/>
      <c r="S4" s="126"/>
      <c r="T4" s="88"/>
      <c r="U4" s="54"/>
    </row>
    <row r="5" spans="1:21" s="10" customFormat="1" ht="9" customHeight="1" x14ac:dyDescent="0.2">
      <c r="A5" s="125"/>
      <c r="B5" s="149"/>
      <c r="C5" s="149"/>
      <c r="D5" s="149"/>
      <c r="E5" s="149"/>
      <c r="F5" s="149"/>
      <c r="G5" s="149"/>
      <c r="H5" s="149"/>
      <c r="I5" s="149"/>
      <c r="J5" s="149"/>
      <c r="K5" s="149"/>
      <c r="L5" s="149"/>
      <c r="M5" s="149"/>
      <c r="N5" s="149"/>
      <c r="O5" s="14"/>
      <c r="P5" s="126"/>
      <c r="Q5" s="126"/>
      <c r="R5" s="126"/>
      <c r="S5" s="126"/>
      <c r="T5" s="89"/>
      <c r="U5" s="54"/>
    </row>
    <row r="6" spans="1:21" s="10" customFormat="1" ht="12.75" customHeight="1" x14ac:dyDescent="0.2">
      <c r="A6" s="125"/>
      <c r="B6" s="149"/>
      <c r="C6" s="31" t="s">
        <v>205</v>
      </c>
      <c r="D6" s="149"/>
      <c r="E6" s="149"/>
      <c r="F6" s="149"/>
      <c r="G6" s="149"/>
      <c r="H6" s="153"/>
      <c r="I6" s="149"/>
      <c r="J6" s="152"/>
      <c r="K6" s="149"/>
      <c r="L6" s="149"/>
      <c r="M6" s="149"/>
      <c r="N6" s="17"/>
      <c r="O6" s="14"/>
      <c r="P6" s="126"/>
      <c r="Q6" s="53"/>
      <c r="R6" s="126"/>
      <c r="S6" s="126"/>
      <c r="T6" s="89"/>
      <c r="U6" s="54"/>
    </row>
    <row r="7" spans="1:21" s="10" customFormat="1" ht="3" customHeight="1" x14ac:dyDescent="0.2">
      <c r="A7" s="125"/>
      <c r="B7" s="149"/>
      <c r="C7" s="149"/>
      <c r="D7" s="149"/>
      <c r="E7" s="149"/>
      <c r="F7" s="149"/>
      <c r="G7" s="149"/>
      <c r="H7" s="149"/>
      <c r="I7" s="149"/>
      <c r="J7" s="149"/>
      <c r="K7" s="149"/>
      <c r="L7" s="149"/>
      <c r="M7" s="149"/>
      <c r="N7" s="149"/>
      <c r="O7" s="14"/>
      <c r="P7" s="126"/>
      <c r="Q7" s="126"/>
      <c r="R7" s="126"/>
      <c r="S7" s="126"/>
      <c r="T7" s="126"/>
      <c r="U7" s="126"/>
    </row>
    <row r="8" spans="1:21" s="10" customFormat="1" ht="12.75" customHeight="1" x14ac:dyDescent="0.2">
      <c r="A8" s="125"/>
      <c r="B8" s="149"/>
      <c r="C8" s="25" t="s">
        <v>206</v>
      </c>
      <c r="D8" s="149"/>
      <c r="E8" s="149"/>
      <c r="F8" s="149"/>
      <c r="G8" s="149"/>
      <c r="H8" s="149"/>
      <c r="I8" s="149"/>
      <c r="J8" s="149"/>
      <c r="K8" s="149"/>
      <c r="L8" s="149"/>
      <c r="M8" s="149"/>
      <c r="N8" s="149"/>
      <c r="O8" s="14"/>
      <c r="P8" s="126"/>
      <c r="Q8" s="126"/>
      <c r="R8" s="126"/>
      <c r="S8" s="126"/>
      <c r="T8" s="89"/>
      <c r="U8" s="54"/>
    </row>
    <row r="9" spans="1:21" s="10" customFormat="1" ht="12.75" customHeight="1" x14ac:dyDescent="0.2">
      <c r="A9" s="125"/>
      <c r="B9" s="149"/>
      <c r="C9" s="149"/>
      <c r="D9" s="149"/>
      <c r="E9" s="149"/>
      <c r="F9" s="15" t="s">
        <v>207</v>
      </c>
      <c r="G9" s="149"/>
      <c r="H9" s="301" t="s">
        <v>65</v>
      </c>
      <c r="I9" s="318"/>
      <c r="J9" s="302"/>
      <c r="K9" s="149"/>
      <c r="L9" s="149"/>
      <c r="M9" s="149"/>
      <c r="N9" s="149"/>
      <c r="O9" s="14"/>
      <c r="P9" s="126"/>
      <c r="Q9" s="126"/>
      <c r="R9" s="126"/>
      <c r="S9" s="126"/>
      <c r="T9" s="89"/>
      <c r="U9" s="54"/>
    </row>
    <row r="10" spans="1:21" s="10" customFormat="1" ht="3" customHeight="1" x14ac:dyDescent="0.2">
      <c r="A10" s="125"/>
      <c r="B10" s="149"/>
      <c r="C10" s="30"/>
      <c r="D10" s="149"/>
      <c r="E10" s="149"/>
      <c r="F10" s="149"/>
      <c r="G10" s="149"/>
      <c r="H10" s="153"/>
      <c r="I10" s="149"/>
      <c r="J10" s="152"/>
      <c r="K10" s="149"/>
      <c r="L10" s="149"/>
      <c r="M10" s="149"/>
      <c r="N10" s="17"/>
      <c r="O10" s="14"/>
      <c r="P10" s="126"/>
      <c r="Q10" s="126"/>
      <c r="R10" s="126"/>
      <c r="S10" s="126"/>
      <c r="T10" s="89"/>
      <c r="U10" s="54"/>
    </row>
    <row r="11" spans="1:21" s="10" customFormat="1" ht="12.75" customHeight="1" x14ac:dyDescent="0.2">
      <c r="A11" s="125"/>
      <c r="B11" s="149"/>
      <c r="C11" s="30"/>
      <c r="D11" s="149"/>
      <c r="E11" s="149"/>
      <c r="F11" s="15" t="s">
        <v>208</v>
      </c>
      <c r="G11" s="149"/>
      <c r="H11" s="107" t="s">
        <v>19</v>
      </c>
      <c r="I11" s="149"/>
      <c r="J11" s="286" t="s">
        <v>209</v>
      </c>
      <c r="K11" s="319"/>
      <c r="L11" s="319"/>
      <c r="M11" s="319"/>
      <c r="N11" s="320"/>
      <c r="O11" s="14"/>
      <c r="P11" s="126"/>
      <c r="Q11" s="126"/>
      <c r="R11" s="126"/>
      <c r="S11" s="126"/>
      <c r="T11" s="89"/>
      <c r="U11" s="54"/>
    </row>
    <row r="12" spans="1:21" s="10" customFormat="1" ht="3" customHeight="1" x14ac:dyDescent="0.2">
      <c r="A12" s="125"/>
      <c r="B12" s="149"/>
      <c r="C12" s="30"/>
      <c r="D12" s="149"/>
      <c r="E12" s="149"/>
      <c r="F12" s="149"/>
      <c r="G12" s="149"/>
      <c r="H12" s="33"/>
      <c r="I12" s="149"/>
      <c r="J12" s="321"/>
      <c r="K12" s="322"/>
      <c r="L12" s="322"/>
      <c r="M12" s="322"/>
      <c r="N12" s="323"/>
      <c r="O12" s="14"/>
      <c r="P12" s="126"/>
      <c r="Q12" s="126"/>
      <c r="R12" s="126"/>
      <c r="S12" s="126"/>
      <c r="T12" s="126"/>
      <c r="U12" s="126"/>
    </row>
    <row r="13" spans="1:21" s="10" customFormat="1" ht="12.75" customHeight="1" x14ac:dyDescent="0.2">
      <c r="A13" s="125"/>
      <c r="B13" s="149"/>
      <c r="C13" s="30"/>
      <c r="D13" s="149"/>
      <c r="E13" s="149"/>
      <c r="F13" s="15"/>
      <c r="G13" s="149"/>
      <c r="H13" s="107" t="s">
        <v>99</v>
      </c>
      <c r="I13" s="149"/>
      <c r="J13" s="321"/>
      <c r="K13" s="322"/>
      <c r="L13" s="322"/>
      <c r="M13" s="322"/>
      <c r="N13" s="323"/>
      <c r="O13" s="14"/>
      <c r="P13" s="126"/>
      <c r="Q13" s="126"/>
      <c r="R13" s="126"/>
      <c r="S13" s="126"/>
      <c r="T13" s="126"/>
      <c r="U13" s="126"/>
    </row>
    <row r="14" spans="1:21" s="10" customFormat="1" ht="3" customHeight="1" x14ac:dyDescent="0.2">
      <c r="A14" s="125"/>
      <c r="B14" s="149"/>
      <c r="C14" s="30"/>
      <c r="D14" s="149"/>
      <c r="E14" s="149"/>
      <c r="F14" s="149"/>
      <c r="G14" s="149"/>
      <c r="H14" s="33"/>
      <c r="I14" s="149"/>
      <c r="J14" s="321"/>
      <c r="K14" s="322"/>
      <c r="L14" s="322"/>
      <c r="M14" s="322"/>
      <c r="N14" s="323"/>
      <c r="O14" s="14"/>
      <c r="P14" s="126"/>
      <c r="Q14" s="126"/>
      <c r="R14" s="126"/>
      <c r="S14" s="126"/>
      <c r="T14" s="126"/>
      <c r="U14" s="126"/>
    </row>
    <row r="15" spans="1:21" s="10" customFormat="1" ht="12.75" customHeight="1" x14ac:dyDescent="0.2">
      <c r="A15" s="125"/>
      <c r="B15" s="149"/>
      <c r="C15" s="30"/>
      <c r="D15" s="149"/>
      <c r="E15" s="149"/>
      <c r="F15" s="15"/>
      <c r="G15" s="149"/>
      <c r="H15" s="27" t="s">
        <v>2</v>
      </c>
      <c r="I15" s="149"/>
      <c r="J15" s="324"/>
      <c r="K15" s="325"/>
      <c r="L15" s="325"/>
      <c r="M15" s="325"/>
      <c r="N15" s="326"/>
      <c r="O15" s="14"/>
      <c r="P15" s="126"/>
      <c r="Q15" s="126"/>
      <c r="R15" s="126"/>
      <c r="S15" s="126"/>
      <c r="T15" s="126"/>
      <c r="U15" s="126"/>
    </row>
    <row r="16" spans="1:21" s="10" customFormat="1" ht="3" customHeight="1" x14ac:dyDescent="0.15">
      <c r="A16" s="125"/>
      <c r="B16" s="149"/>
      <c r="C16" s="30"/>
      <c r="D16" s="149"/>
      <c r="E16" s="149"/>
      <c r="F16" s="149"/>
      <c r="G16" s="149"/>
      <c r="H16" s="153"/>
      <c r="I16" s="149"/>
      <c r="J16" s="152"/>
      <c r="K16" s="149"/>
      <c r="L16" s="149"/>
      <c r="M16" s="149"/>
      <c r="N16" s="17"/>
      <c r="O16" s="14"/>
      <c r="P16" s="126"/>
      <c r="Q16" s="126"/>
      <c r="R16" s="126"/>
      <c r="S16" s="126"/>
      <c r="T16" s="126"/>
      <c r="U16" s="126"/>
    </row>
    <row r="17" spans="1:20" s="10" customFormat="1" ht="12.75" customHeight="1" x14ac:dyDescent="0.15">
      <c r="A17" s="125"/>
      <c r="B17" s="149"/>
      <c r="C17" s="25" t="s">
        <v>210</v>
      </c>
      <c r="D17" s="149"/>
      <c r="E17" s="149"/>
      <c r="F17" s="149"/>
      <c r="G17" s="149"/>
      <c r="H17" s="153"/>
      <c r="I17" s="149"/>
      <c r="J17" s="152"/>
      <c r="K17" s="149"/>
      <c r="L17" s="149"/>
      <c r="M17" s="149"/>
      <c r="N17" s="17"/>
      <c r="O17" s="14"/>
      <c r="P17" s="126"/>
      <c r="Q17" s="126"/>
      <c r="R17" s="126"/>
      <c r="S17" s="126"/>
      <c r="T17" s="126"/>
    </row>
    <row r="18" spans="1:20" s="10" customFormat="1" ht="12.75" customHeight="1" x14ac:dyDescent="0.2">
      <c r="A18" s="125"/>
      <c r="B18" s="149"/>
      <c r="C18" s="30"/>
      <c r="D18" s="327" t="s">
        <v>211</v>
      </c>
      <c r="E18" s="327"/>
      <c r="F18" s="327"/>
      <c r="G18" s="149"/>
      <c r="H18" s="286" t="s">
        <v>212</v>
      </c>
      <c r="I18" s="287"/>
      <c r="J18" s="287"/>
      <c r="K18" s="287"/>
      <c r="L18" s="287"/>
      <c r="M18" s="287"/>
      <c r="N18" s="288"/>
      <c r="O18" s="14"/>
      <c r="P18" s="126"/>
      <c r="Q18" s="126"/>
      <c r="R18" s="126"/>
      <c r="S18" s="126"/>
      <c r="T18" s="83"/>
    </row>
    <row r="19" spans="1:20" s="10" customFormat="1" ht="12.75" customHeight="1" x14ac:dyDescent="0.2">
      <c r="A19" s="125"/>
      <c r="B19" s="149"/>
      <c r="C19" s="30"/>
      <c r="D19" s="327"/>
      <c r="E19" s="327"/>
      <c r="F19" s="327"/>
      <c r="G19" s="149"/>
      <c r="H19" s="289"/>
      <c r="I19" s="290"/>
      <c r="J19" s="290"/>
      <c r="K19" s="290"/>
      <c r="L19" s="290"/>
      <c r="M19" s="290"/>
      <c r="N19" s="291"/>
      <c r="O19" s="14"/>
      <c r="P19" s="126"/>
      <c r="Q19" s="126"/>
      <c r="R19" s="126"/>
      <c r="S19" s="126"/>
      <c r="T19" s="126"/>
    </row>
    <row r="20" spans="1:20" s="10" customFormat="1" ht="12.75" customHeight="1" x14ac:dyDescent="0.2">
      <c r="A20" s="125"/>
      <c r="B20" s="149"/>
      <c r="C20" s="30"/>
      <c r="D20" s="327"/>
      <c r="E20" s="327"/>
      <c r="F20" s="327"/>
      <c r="G20" s="149"/>
      <c r="H20" s="292"/>
      <c r="I20" s="293"/>
      <c r="J20" s="293"/>
      <c r="K20" s="293"/>
      <c r="L20" s="293"/>
      <c r="M20" s="293"/>
      <c r="N20" s="294"/>
      <c r="O20" s="14"/>
      <c r="P20" s="126"/>
      <c r="Q20" s="126"/>
      <c r="R20" s="126"/>
      <c r="S20" s="126"/>
      <c r="T20" s="126"/>
    </row>
    <row r="21" spans="1:20" s="1" customFormat="1" ht="9" customHeight="1" thickBot="1" x14ac:dyDescent="0.2">
      <c r="A21" s="2"/>
      <c r="B21" s="149"/>
      <c r="C21" s="37"/>
      <c r="D21" s="149"/>
      <c r="E21" s="149"/>
      <c r="F21" s="149"/>
      <c r="G21" s="149"/>
      <c r="H21" s="153"/>
      <c r="I21" s="149"/>
      <c r="J21" s="152"/>
      <c r="K21" s="149"/>
      <c r="L21" s="149"/>
      <c r="M21" s="149"/>
      <c r="N21" s="35"/>
      <c r="O21" s="36"/>
    </row>
    <row r="22" spans="1:20" s="10" customFormat="1" ht="15" customHeight="1" thickBot="1" x14ac:dyDescent="0.25">
      <c r="A22" s="125"/>
      <c r="B22" s="328" t="s">
        <v>213</v>
      </c>
      <c r="C22" s="329"/>
      <c r="D22" s="329"/>
      <c r="E22" s="329"/>
      <c r="F22" s="329"/>
      <c r="G22" s="329"/>
      <c r="H22" s="329"/>
      <c r="I22" s="329"/>
      <c r="J22" s="330"/>
      <c r="K22" s="149"/>
      <c r="L22" s="39" t="s">
        <v>203</v>
      </c>
      <c r="M22" s="149"/>
      <c r="N22" s="104" t="str">
        <f>INDEX('RAF Basic data'!$D$26:$D$31, MATCH(P22,'RAF Basic data'!$E$26:$E$31,0))</f>
        <v>Considerable</v>
      </c>
      <c r="O22" s="14"/>
      <c r="P22" s="41">
        <f>IF(Q22&lt;1,1,Q22)</f>
        <v>4</v>
      </c>
      <c r="Q22" s="41">
        <f>MAX(VLOOKUP($H$27,'RAF Basic data'!$D$26:$E$31,2,FALSE),VLOOKUP($H$29,'RAF Basic data'!$D$26:$E$31,2,FALSE),VLOOKUP($H$31,'RAF Basic data'!$D$26:$E$31,2,FALSE),VLOOKUP($H$33,'RAF Basic data'!$D$26:$E$31,2,FALSE),VLOOKUP($H$35,'RAF Basic data'!$D$26:$E$31,2,FALSE) )</f>
        <v>4</v>
      </c>
      <c r="R22" s="42" t="s">
        <v>214</v>
      </c>
      <c r="S22" s="40"/>
      <c r="T22" s="126"/>
    </row>
    <row r="23" spans="1:20" s="10" customFormat="1" ht="9" customHeight="1" x14ac:dyDescent="0.2">
      <c r="A23" s="125"/>
      <c r="B23" s="149"/>
      <c r="C23" s="149"/>
      <c r="D23" s="149"/>
      <c r="E23" s="149"/>
      <c r="F23" s="149"/>
      <c r="G23" s="149"/>
      <c r="H23" s="149"/>
      <c r="I23" s="149"/>
      <c r="J23" s="149"/>
      <c r="K23" s="149"/>
      <c r="L23" s="149"/>
      <c r="M23" s="149"/>
      <c r="N23" s="149"/>
      <c r="O23" s="14"/>
      <c r="P23" s="126"/>
      <c r="Q23" s="126"/>
      <c r="R23" s="126"/>
      <c r="S23" s="126"/>
      <c r="T23" s="126"/>
    </row>
    <row r="24" spans="1:20" s="10" customFormat="1" ht="12.75" customHeight="1" x14ac:dyDescent="0.2">
      <c r="A24" s="125"/>
      <c r="B24" s="149"/>
      <c r="C24" s="25" t="s">
        <v>215</v>
      </c>
      <c r="D24" s="149"/>
      <c r="E24" s="149"/>
      <c r="F24" s="149"/>
      <c r="G24" s="149"/>
      <c r="H24" s="153" t="s">
        <v>11</v>
      </c>
      <c r="I24" s="149"/>
      <c r="J24" s="149"/>
      <c r="K24" s="149"/>
      <c r="L24" s="149"/>
      <c r="M24" s="149"/>
      <c r="N24" s="149"/>
      <c r="O24" s="14"/>
      <c r="P24" s="126"/>
      <c r="Q24" s="126"/>
      <c r="R24" s="126"/>
      <c r="S24" s="126"/>
      <c r="T24" s="126"/>
    </row>
    <row r="25" spans="1:20" s="40" customFormat="1" ht="12.75" customHeight="1" x14ac:dyDescent="0.15">
      <c r="A25" s="36"/>
      <c r="B25" s="149"/>
      <c r="C25" s="25" t="s">
        <v>216</v>
      </c>
      <c r="D25" s="149"/>
      <c r="E25" s="149"/>
      <c r="F25" s="153" t="s">
        <v>217</v>
      </c>
      <c r="G25" s="149"/>
      <c r="H25" s="153" t="s">
        <v>218</v>
      </c>
      <c r="I25" s="149"/>
      <c r="J25" s="152" t="s">
        <v>148</v>
      </c>
      <c r="K25" s="149"/>
      <c r="L25" s="149"/>
      <c r="M25" s="149"/>
      <c r="N25" s="35"/>
      <c r="O25" s="36"/>
    </row>
    <row r="26" spans="1:20" s="40" customFormat="1" ht="3" customHeight="1" x14ac:dyDescent="0.15">
      <c r="A26" s="36"/>
      <c r="B26" s="149"/>
      <c r="C26" s="149"/>
      <c r="D26" s="149"/>
      <c r="E26" s="149"/>
      <c r="F26" s="149"/>
      <c r="G26" s="149"/>
      <c r="H26" s="33"/>
      <c r="I26" s="149"/>
      <c r="J26" s="149"/>
      <c r="K26" s="149"/>
      <c r="L26" s="149"/>
      <c r="M26" s="149"/>
      <c r="N26" s="35"/>
      <c r="O26" s="36"/>
    </row>
    <row r="27" spans="1:20" s="40" customFormat="1" ht="12.75" customHeight="1" x14ac:dyDescent="0.2">
      <c r="A27" s="36"/>
      <c r="B27" s="149"/>
      <c r="C27" s="149"/>
      <c r="D27" s="255" t="s">
        <v>219</v>
      </c>
      <c r="E27" s="149"/>
      <c r="F27" s="107" t="s">
        <v>18</v>
      </c>
      <c r="G27" s="149"/>
      <c r="H27" s="107" t="s">
        <v>92</v>
      </c>
      <c r="I27" s="149"/>
      <c r="J27" s="286" t="s">
        <v>220</v>
      </c>
      <c r="K27" s="287"/>
      <c r="L27" s="287"/>
      <c r="M27" s="287"/>
      <c r="N27" s="288"/>
      <c r="O27" s="36"/>
      <c r="T27" s="83"/>
    </row>
    <row r="28" spans="1:20" s="40" customFormat="1" ht="12.75" customHeight="1" x14ac:dyDescent="0.2">
      <c r="A28" s="36"/>
      <c r="B28" s="149"/>
      <c r="C28" s="149"/>
      <c r="D28" s="255"/>
      <c r="E28" s="149"/>
      <c r="F28" s="149"/>
      <c r="G28" s="149"/>
      <c r="H28" s="33"/>
      <c r="I28" s="149"/>
      <c r="J28" s="292"/>
      <c r="K28" s="293"/>
      <c r="L28" s="293"/>
      <c r="M28" s="293"/>
      <c r="N28" s="294"/>
      <c r="O28" s="36"/>
    </row>
    <row r="29" spans="1:20" s="40" customFormat="1" ht="12.75" customHeight="1" x14ac:dyDescent="0.2">
      <c r="A29" s="36"/>
      <c r="B29" s="149"/>
      <c r="C29" s="149"/>
      <c r="D29" s="255"/>
      <c r="E29" s="149"/>
      <c r="F29" s="107" t="s">
        <v>23</v>
      </c>
      <c r="G29" s="149"/>
      <c r="H29" s="107" t="s">
        <v>36</v>
      </c>
      <c r="I29" s="149"/>
      <c r="J29" s="286" t="s">
        <v>221</v>
      </c>
      <c r="K29" s="287"/>
      <c r="L29" s="287"/>
      <c r="M29" s="287"/>
      <c r="N29" s="288"/>
      <c r="O29" s="36"/>
      <c r="T29" s="83"/>
    </row>
    <row r="30" spans="1:20" s="40" customFormat="1" ht="12.75" customHeight="1" x14ac:dyDescent="0.2">
      <c r="A30" s="36"/>
      <c r="B30" s="149"/>
      <c r="C30" s="149"/>
      <c r="D30" s="255"/>
      <c r="E30" s="149"/>
      <c r="F30" s="149"/>
      <c r="G30" s="149"/>
      <c r="H30" s="33"/>
      <c r="I30" s="149"/>
      <c r="J30" s="292"/>
      <c r="K30" s="293"/>
      <c r="L30" s="293"/>
      <c r="M30" s="293"/>
      <c r="N30" s="294"/>
      <c r="O30" s="36"/>
    </row>
    <row r="31" spans="1:20" s="40" customFormat="1" ht="12.75" customHeight="1" x14ac:dyDescent="0.2">
      <c r="A31" s="36"/>
      <c r="B31" s="149"/>
      <c r="C31" s="149"/>
      <c r="D31" s="255"/>
      <c r="E31" s="149"/>
      <c r="F31" s="107" t="s">
        <v>88</v>
      </c>
      <c r="G31" s="149"/>
      <c r="H31" s="107" t="s">
        <v>36</v>
      </c>
      <c r="I31" s="149"/>
      <c r="J31" s="286" t="s">
        <v>222</v>
      </c>
      <c r="K31" s="287"/>
      <c r="L31" s="287"/>
      <c r="M31" s="287"/>
      <c r="N31" s="288"/>
      <c r="O31" s="36"/>
    </row>
    <row r="32" spans="1:20" s="40" customFormat="1" ht="12.75" customHeight="1" x14ac:dyDescent="0.2">
      <c r="A32" s="36"/>
      <c r="B32" s="149"/>
      <c r="C32" s="149"/>
      <c r="D32" s="255"/>
      <c r="E32" s="149"/>
      <c r="F32" s="149"/>
      <c r="G32" s="149"/>
      <c r="H32" s="33"/>
      <c r="I32" s="149"/>
      <c r="J32" s="292"/>
      <c r="K32" s="293"/>
      <c r="L32" s="293"/>
      <c r="M32" s="293"/>
      <c r="N32" s="294"/>
      <c r="O32" s="36"/>
    </row>
    <row r="33" spans="1:20" s="40" customFormat="1" ht="12.75" customHeight="1" x14ac:dyDescent="0.2">
      <c r="A33" s="36"/>
      <c r="B33" s="149"/>
      <c r="C33" s="149"/>
      <c r="D33" s="255"/>
      <c r="E33" s="149"/>
      <c r="F33" s="107" t="s">
        <v>2</v>
      </c>
      <c r="G33" s="149"/>
      <c r="H33" s="107" t="s">
        <v>2</v>
      </c>
      <c r="I33" s="149"/>
      <c r="J33" s="286"/>
      <c r="K33" s="287"/>
      <c r="L33" s="287"/>
      <c r="M33" s="287"/>
      <c r="N33" s="288"/>
      <c r="O33" s="36"/>
    </row>
    <row r="34" spans="1:20" s="40" customFormat="1" ht="12.75" customHeight="1" x14ac:dyDescent="0.2">
      <c r="A34" s="36"/>
      <c r="B34" s="149"/>
      <c r="C34" s="149"/>
      <c r="D34" s="255"/>
      <c r="E34" s="149"/>
      <c r="F34" s="149"/>
      <c r="G34" s="149"/>
      <c r="H34" s="33"/>
      <c r="I34" s="149"/>
      <c r="J34" s="292"/>
      <c r="K34" s="293"/>
      <c r="L34" s="293"/>
      <c r="M34" s="293"/>
      <c r="N34" s="294"/>
      <c r="O34" s="36"/>
    </row>
    <row r="35" spans="1:20" s="40" customFormat="1" ht="12.75" customHeight="1" x14ac:dyDescent="0.2">
      <c r="A35" s="36"/>
      <c r="B35" s="149"/>
      <c r="C35" s="149"/>
      <c r="D35" s="255"/>
      <c r="E35" s="149"/>
      <c r="F35" s="107" t="s">
        <v>2</v>
      </c>
      <c r="G35" s="149"/>
      <c r="H35" s="107" t="s">
        <v>2</v>
      </c>
      <c r="I35" s="149"/>
      <c r="J35" s="286"/>
      <c r="K35" s="287"/>
      <c r="L35" s="287"/>
      <c r="M35" s="287"/>
      <c r="N35" s="288"/>
      <c r="O35" s="36"/>
    </row>
    <row r="36" spans="1:20" s="40" customFormat="1" ht="12.75" customHeight="1" x14ac:dyDescent="0.2">
      <c r="A36" s="36"/>
      <c r="B36" s="149"/>
      <c r="C36" s="149"/>
      <c r="D36" s="255"/>
      <c r="E36" s="149"/>
      <c r="F36" s="149"/>
      <c r="G36" s="149"/>
      <c r="H36" s="33"/>
      <c r="I36" s="149"/>
      <c r="J36" s="292"/>
      <c r="K36" s="293"/>
      <c r="L36" s="293"/>
      <c r="M36" s="293"/>
      <c r="N36" s="294"/>
      <c r="O36" s="36"/>
    </row>
    <row r="37" spans="1:20" s="40" customFormat="1" ht="3" customHeight="1" x14ac:dyDescent="0.15">
      <c r="A37" s="36"/>
      <c r="B37" s="149"/>
      <c r="C37" s="149"/>
      <c r="D37" s="255"/>
      <c r="E37" s="149"/>
      <c r="F37" s="149"/>
      <c r="G37" s="149"/>
      <c r="H37" s="33"/>
      <c r="I37" s="149"/>
      <c r="J37" s="149"/>
      <c r="K37" s="149"/>
      <c r="L37" s="149"/>
      <c r="M37" s="149"/>
      <c r="N37" s="35"/>
      <c r="O37" s="36"/>
    </row>
    <row r="38" spans="1:20" s="40" customFormat="1" ht="12.75" customHeight="1" x14ac:dyDescent="0.2">
      <c r="A38" s="36"/>
      <c r="B38" s="149"/>
      <c r="C38" s="149"/>
      <c r="D38" s="255"/>
      <c r="E38" s="149"/>
      <c r="F38" s="286" t="s">
        <v>223</v>
      </c>
      <c r="G38" s="287"/>
      <c r="H38" s="287"/>
      <c r="I38" s="287"/>
      <c r="J38" s="287"/>
      <c r="K38" s="287"/>
      <c r="L38" s="287"/>
      <c r="M38" s="287"/>
      <c r="N38" s="288"/>
      <c r="O38" s="36"/>
    </row>
    <row r="39" spans="1:20" s="40" customFormat="1" ht="12.75" customHeight="1" x14ac:dyDescent="0.2">
      <c r="A39" s="36"/>
      <c r="B39" s="149"/>
      <c r="C39" s="149"/>
      <c r="D39" s="149"/>
      <c r="E39" s="149"/>
      <c r="F39" s="292"/>
      <c r="G39" s="293"/>
      <c r="H39" s="293"/>
      <c r="I39" s="293"/>
      <c r="J39" s="293"/>
      <c r="K39" s="293"/>
      <c r="L39" s="293"/>
      <c r="M39" s="293"/>
      <c r="N39" s="294"/>
      <c r="O39" s="36"/>
    </row>
    <row r="40" spans="1:20" s="1" customFormat="1" ht="9" customHeight="1" thickBot="1" x14ac:dyDescent="0.2">
      <c r="A40" s="2"/>
      <c r="B40" s="149"/>
      <c r="C40" s="38"/>
      <c r="D40" s="149"/>
      <c r="E40" s="149"/>
      <c r="F40" s="149"/>
      <c r="G40" s="149"/>
      <c r="H40" s="33"/>
      <c r="I40" s="149"/>
      <c r="J40" s="149"/>
      <c r="K40" s="149"/>
      <c r="L40" s="149"/>
      <c r="M40" s="149"/>
      <c r="N40" s="35"/>
      <c r="O40" s="36"/>
    </row>
    <row r="41" spans="1:20" s="10" customFormat="1" ht="15" customHeight="1" thickBot="1" x14ac:dyDescent="0.25">
      <c r="A41" s="125"/>
      <c r="B41" s="328" t="s">
        <v>224</v>
      </c>
      <c r="C41" s="329"/>
      <c r="D41" s="329"/>
      <c r="E41" s="329"/>
      <c r="F41" s="329"/>
      <c r="G41" s="329"/>
      <c r="H41" s="329"/>
      <c r="I41" s="329"/>
      <c r="J41" s="330"/>
      <c r="K41" s="149"/>
      <c r="L41" s="39" t="s">
        <v>203</v>
      </c>
      <c r="M41" s="149"/>
      <c r="N41" s="104" t="str">
        <f>INDEX('RAF Basic data'!$D$26:$D$31, MATCH(P41,'RAF Basic data'!$E$26:$E$31,0))</f>
        <v>Considerable</v>
      </c>
      <c r="O41" s="14"/>
      <c r="P41" s="41">
        <f>IF(Q41&lt;1,1,Q41)</f>
        <v>4</v>
      </c>
      <c r="Q41" s="41">
        <f>MAX(VLOOKUP($H$46,'RAF Basic data'!$D$26:$E$31,2,FALSE),VLOOKUP($H$48,'RAF Basic data'!$D$26:$E$31,2,FALSE),VLOOKUP($H$50,'RAF Basic data'!$D$26:$E$31,2,FALSE),VLOOKUP($H$52,'RAF Basic data'!$D$26:$E$31,2,FALSE),VLOOKUP($H$54,'RAF Basic data'!$D$26:$E$31,2,FALSE) )</f>
        <v>4</v>
      </c>
      <c r="R41" s="42" t="s">
        <v>225</v>
      </c>
      <c r="S41"/>
      <c r="T41" s="40"/>
    </row>
    <row r="42" spans="1:20" s="10" customFormat="1" ht="3" customHeight="1" x14ac:dyDescent="0.2">
      <c r="A42" s="125"/>
      <c r="B42" s="149"/>
      <c r="C42" s="149"/>
      <c r="D42" s="149"/>
      <c r="E42" s="149"/>
      <c r="F42" s="149"/>
      <c r="G42" s="149"/>
      <c r="H42" s="149"/>
      <c r="I42" s="149"/>
      <c r="J42" s="149"/>
      <c r="K42" s="149"/>
      <c r="L42" s="149"/>
      <c r="M42" s="149"/>
      <c r="N42" s="149"/>
      <c r="O42" s="14"/>
      <c r="P42" s="126"/>
      <c r="Q42" s="126"/>
      <c r="R42" s="126"/>
      <c r="S42" s="126"/>
      <c r="T42" s="126"/>
    </row>
    <row r="43" spans="1:20" s="10" customFormat="1" ht="12.75" customHeight="1" x14ac:dyDescent="0.2">
      <c r="A43" s="125"/>
      <c r="B43" s="149"/>
      <c r="C43" s="25" t="s">
        <v>226</v>
      </c>
      <c r="D43" s="149"/>
      <c r="E43" s="149"/>
      <c r="F43" s="149"/>
      <c r="G43" s="149"/>
      <c r="H43" s="153" t="s">
        <v>227</v>
      </c>
      <c r="I43" s="149"/>
      <c r="J43" s="149"/>
      <c r="K43" s="149"/>
      <c r="L43" s="149"/>
      <c r="M43" s="149"/>
      <c r="N43" s="149"/>
      <c r="O43" s="14"/>
      <c r="P43" s="126"/>
      <c r="Q43" s="126"/>
      <c r="R43" s="126"/>
      <c r="S43" s="126"/>
      <c r="T43" s="126"/>
    </row>
    <row r="44" spans="1:20" s="40" customFormat="1" ht="12.75" customHeight="1" x14ac:dyDescent="0.15">
      <c r="A44" s="36"/>
      <c r="B44" s="149"/>
      <c r="C44" s="25" t="s">
        <v>228</v>
      </c>
      <c r="D44" s="149"/>
      <c r="E44" s="149"/>
      <c r="F44" s="153"/>
      <c r="G44" s="149"/>
      <c r="H44" s="153" t="s">
        <v>229</v>
      </c>
      <c r="I44" s="149"/>
      <c r="J44" s="152" t="s">
        <v>148</v>
      </c>
      <c r="K44" s="149"/>
      <c r="L44" s="149"/>
      <c r="M44" s="149"/>
      <c r="N44" s="35"/>
      <c r="O44" s="36"/>
    </row>
    <row r="45" spans="1:20" s="40" customFormat="1" ht="3" customHeight="1" x14ac:dyDescent="0.15">
      <c r="A45" s="36"/>
      <c r="B45" s="149"/>
      <c r="C45" s="149"/>
      <c r="D45" s="149"/>
      <c r="E45" s="149"/>
      <c r="F45" s="149"/>
      <c r="G45" s="149"/>
      <c r="H45" s="33"/>
      <c r="I45" s="149"/>
      <c r="J45" s="149"/>
      <c r="K45" s="149"/>
      <c r="L45" s="149"/>
      <c r="M45" s="149"/>
      <c r="N45" s="35"/>
      <c r="O45" s="36"/>
    </row>
    <row r="46" spans="1:20" s="1" customFormat="1" ht="12.75" customHeight="1" x14ac:dyDescent="0.2">
      <c r="A46" s="2"/>
      <c r="B46" s="149"/>
      <c r="C46" s="327" t="s">
        <v>230</v>
      </c>
      <c r="D46" s="327"/>
      <c r="E46" s="327"/>
      <c r="F46" s="327"/>
      <c r="G46" s="149"/>
      <c r="H46" s="107" t="s">
        <v>92</v>
      </c>
      <c r="I46" s="149"/>
      <c r="J46" s="286" t="s">
        <v>12</v>
      </c>
      <c r="K46" s="287"/>
      <c r="L46" s="287"/>
      <c r="M46" s="287"/>
      <c r="N46" s="288"/>
      <c r="O46" s="36"/>
    </row>
    <row r="47" spans="1:20" s="1" customFormat="1" ht="12.75" customHeight="1" x14ac:dyDescent="0.2">
      <c r="A47" s="2"/>
      <c r="B47" s="149"/>
      <c r="C47" s="327"/>
      <c r="D47" s="327"/>
      <c r="E47" s="327"/>
      <c r="F47" s="327"/>
      <c r="G47" s="149"/>
      <c r="H47" s="33"/>
      <c r="I47" s="149"/>
      <c r="J47" s="292"/>
      <c r="K47" s="293"/>
      <c r="L47" s="293"/>
      <c r="M47" s="293"/>
      <c r="N47" s="294"/>
      <c r="O47" s="36"/>
    </row>
    <row r="48" spans="1:20" s="1" customFormat="1" ht="12.75" customHeight="1" x14ac:dyDescent="0.2">
      <c r="A48" s="2"/>
      <c r="B48" s="149"/>
      <c r="C48" s="327" t="s">
        <v>231</v>
      </c>
      <c r="D48" s="327"/>
      <c r="E48" s="327"/>
      <c r="F48" s="327"/>
      <c r="G48" s="149"/>
      <c r="H48" s="107" t="s">
        <v>92</v>
      </c>
      <c r="I48" s="149"/>
      <c r="J48" s="286" t="s">
        <v>12</v>
      </c>
      <c r="K48" s="287"/>
      <c r="L48" s="287"/>
      <c r="M48" s="287"/>
      <c r="N48" s="288"/>
      <c r="O48" s="36"/>
    </row>
    <row r="49" spans="1:21" s="1" customFormat="1" ht="12.75" customHeight="1" x14ac:dyDescent="0.2">
      <c r="A49" s="2"/>
      <c r="B49" s="149"/>
      <c r="C49" s="327"/>
      <c r="D49" s="327"/>
      <c r="E49" s="327"/>
      <c r="F49" s="327"/>
      <c r="G49" s="149"/>
      <c r="H49" s="33"/>
      <c r="I49" s="149"/>
      <c r="J49" s="292"/>
      <c r="K49" s="293"/>
      <c r="L49" s="293"/>
      <c r="M49" s="293"/>
      <c r="N49" s="294"/>
      <c r="O49" s="36"/>
    </row>
    <row r="50" spans="1:21" s="1" customFormat="1" ht="12.75" customHeight="1" x14ac:dyDescent="0.2">
      <c r="A50" s="2"/>
      <c r="B50" s="149"/>
      <c r="C50" s="327" t="s">
        <v>232</v>
      </c>
      <c r="D50" s="327"/>
      <c r="E50" s="327"/>
      <c r="F50" s="327"/>
      <c r="G50" s="149"/>
      <c r="H50" s="107" t="s">
        <v>92</v>
      </c>
      <c r="I50" s="149"/>
      <c r="J50" s="286" t="s">
        <v>12</v>
      </c>
      <c r="K50" s="287"/>
      <c r="L50" s="287"/>
      <c r="M50" s="287"/>
      <c r="N50" s="288"/>
      <c r="O50" s="36"/>
    </row>
    <row r="51" spans="1:21" s="1" customFormat="1" ht="12.75" customHeight="1" x14ac:dyDescent="0.2">
      <c r="A51" s="2"/>
      <c r="B51" s="149"/>
      <c r="C51" s="327"/>
      <c r="D51" s="327"/>
      <c r="E51" s="327"/>
      <c r="F51" s="327"/>
      <c r="G51" s="149"/>
      <c r="H51" s="33"/>
      <c r="I51" s="149"/>
      <c r="J51" s="292"/>
      <c r="K51" s="293"/>
      <c r="L51" s="293"/>
      <c r="M51" s="293"/>
      <c r="N51" s="294"/>
      <c r="O51" s="36"/>
    </row>
    <row r="52" spans="1:21" s="1" customFormat="1" ht="12.75" customHeight="1" x14ac:dyDescent="0.2">
      <c r="A52" s="2"/>
      <c r="B52" s="149"/>
      <c r="C52" s="327" t="s">
        <v>233</v>
      </c>
      <c r="D52" s="327"/>
      <c r="E52" s="327"/>
      <c r="F52" s="327"/>
      <c r="G52" s="149"/>
      <c r="H52" s="107" t="s">
        <v>92</v>
      </c>
      <c r="I52" s="149"/>
      <c r="J52" s="286" t="s">
        <v>12</v>
      </c>
      <c r="K52" s="287"/>
      <c r="L52" s="287"/>
      <c r="M52" s="287"/>
      <c r="N52" s="288"/>
      <c r="O52" s="36"/>
    </row>
    <row r="53" spans="1:21" s="1" customFormat="1" ht="12.75" customHeight="1" x14ac:dyDescent="0.2">
      <c r="A53" s="2"/>
      <c r="B53" s="149"/>
      <c r="C53" s="327"/>
      <c r="D53" s="327"/>
      <c r="E53" s="327"/>
      <c r="F53" s="327"/>
      <c r="G53" s="149"/>
      <c r="H53" s="33"/>
      <c r="I53" s="149"/>
      <c r="J53" s="292"/>
      <c r="K53" s="293"/>
      <c r="L53" s="293"/>
      <c r="M53" s="293"/>
      <c r="N53" s="294"/>
      <c r="O53" s="36"/>
    </row>
    <row r="54" spans="1:21" s="1" customFormat="1" ht="12.75" customHeight="1" x14ac:dyDescent="0.2">
      <c r="A54" s="2"/>
      <c r="B54" s="149"/>
      <c r="C54" s="327" t="s">
        <v>234</v>
      </c>
      <c r="D54" s="327"/>
      <c r="E54" s="327"/>
      <c r="F54" s="327"/>
      <c r="G54" s="149"/>
      <c r="H54" s="107" t="s">
        <v>92</v>
      </c>
      <c r="I54" s="149"/>
      <c r="J54" s="286" t="s">
        <v>12</v>
      </c>
      <c r="K54" s="287"/>
      <c r="L54" s="287"/>
      <c r="M54" s="287"/>
      <c r="N54" s="288"/>
      <c r="O54" s="36"/>
    </row>
    <row r="55" spans="1:21" s="1" customFormat="1" ht="12.75" customHeight="1" x14ac:dyDescent="0.2">
      <c r="A55" s="2"/>
      <c r="B55" s="149"/>
      <c r="C55" s="327"/>
      <c r="D55" s="327"/>
      <c r="E55" s="327"/>
      <c r="F55" s="327"/>
      <c r="G55" s="149"/>
      <c r="H55" s="33"/>
      <c r="I55" s="149"/>
      <c r="J55" s="292"/>
      <c r="K55" s="293"/>
      <c r="L55" s="293"/>
      <c r="M55" s="293"/>
      <c r="N55" s="294"/>
      <c r="O55" s="36"/>
    </row>
    <row r="56" spans="1:21" s="1" customFormat="1" ht="9" customHeight="1" thickBot="1" x14ac:dyDescent="0.2">
      <c r="A56" s="2"/>
      <c r="B56" s="149"/>
      <c r="C56" s="38"/>
      <c r="D56" s="149"/>
      <c r="E56" s="149"/>
      <c r="F56" s="149"/>
      <c r="G56" s="149"/>
      <c r="H56" s="33"/>
      <c r="I56" s="149"/>
      <c r="J56" s="149"/>
      <c r="K56" s="149"/>
      <c r="L56" s="149"/>
      <c r="M56" s="149"/>
      <c r="N56" s="35"/>
      <c r="O56" s="36"/>
    </row>
    <row r="57" spans="1:21" s="10" customFormat="1" ht="15" customHeight="1" thickBot="1" x14ac:dyDescent="0.25">
      <c r="A57" s="125"/>
      <c r="B57" s="328" t="s">
        <v>235</v>
      </c>
      <c r="C57" s="329"/>
      <c r="D57" s="329"/>
      <c r="E57" s="329"/>
      <c r="F57" s="329"/>
      <c r="G57" s="329"/>
      <c r="H57" s="329"/>
      <c r="I57" s="329"/>
      <c r="J57" s="330"/>
      <c r="K57" s="149"/>
      <c r="L57" s="39" t="s">
        <v>203</v>
      </c>
      <c r="M57" s="149"/>
      <c r="N57" s="104" t="str">
        <f>INDEX('RAF Basic data'!$D$26:$D$31, MATCH(P57,'RAF Basic data'!$E$26:$E$31,0))</f>
        <v>Limited</v>
      </c>
      <c r="O57" s="14"/>
      <c r="P57" s="41">
        <f>IF(Q57&lt;1,1,Q57)</f>
        <v>2</v>
      </c>
      <c r="Q57" s="41">
        <f>MAX(VLOOKUP($H$62,'RAF Basic data'!$D$26:$E$31,2,FALSE),VLOOKUP($H$64,'RAF Basic data'!$D$26:$E$31,2,FALSE) )</f>
        <v>2</v>
      </c>
      <c r="R57" s="42" t="s">
        <v>236</v>
      </c>
      <c r="S57" s="1"/>
      <c r="T57" s="1"/>
      <c r="U57" s="1"/>
    </row>
    <row r="58" spans="1:21" s="10" customFormat="1" ht="3" customHeight="1" x14ac:dyDescent="0.2">
      <c r="A58" s="125"/>
      <c r="B58" s="149"/>
      <c r="C58" s="149"/>
      <c r="D58" s="149"/>
      <c r="E58" s="149"/>
      <c r="F58" s="149"/>
      <c r="G58" s="149"/>
      <c r="H58" s="149"/>
      <c r="I58" s="149"/>
      <c r="J58" s="149"/>
      <c r="K58" s="149"/>
      <c r="L58" s="149"/>
      <c r="M58" s="149"/>
      <c r="N58" s="149"/>
      <c r="O58" s="14"/>
      <c r="P58" s="126"/>
      <c r="Q58" s="126"/>
      <c r="R58" s="126"/>
      <c r="S58" s="126"/>
      <c r="T58" s="126"/>
      <c r="U58" s="126"/>
    </row>
    <row r="59" spans="1:21" s="10" customFormat="1" ht="12.75" customHeight="1" x14ac:dyDescent="0.2">
      <c r="A59" s="125"/>
      <c r="B59" s="149"/>
      <c r="C59" s="25"/>
      <c r="D59" s="149"/>
      <c r="E59" s="149"/>
      <c r="F59" s="149"/>
      <c r="G59" s="149"/>
      <c r="H59" s="153" t="s">
        <v>237</v>
      </c>
      <c r="I59" s="149"/>
      <c r="J59" s="149"/>
      <c r="K59" s="149"/>
      <c r="L59" s="149"/>
      <c r="M59" s="149"/>
      <c r="N59" s="149"/>
      <c r="O59" s="14"/>
      <c r="P59" s="126"/>
      <c r="Q59" s="126"/>
      <c r="R59" s="126"/>
      <c r="S59" s="126"/>
      <c r="T59" s="126"/>
      <c r="U59" s="126"/>
    </row>
    <row r="60" spans="1:21" s="40" customFormat="1" ht="12.75" customHeight="1" x14ac:dyDescent="0.15">
      <c r="A60" s="36"/>
      <c r="B60" s="149"/>
      <c r="C60" s="25" t="s">
        <v>238</v>
      </c>
      <c r="D60" s="149"/>
      <c r="E60" s="149"/>
      <c r="F60" s="153"/>
      <c r="G60" s="149"/>
      <c r="H60" s="153" t="s">
        <v>218</v>
      </c>
      <c r="I60" s="149"/>
      <c r="J60" s="152" t="s">
        <v>148</v>
      </c>
      <c r="K60" s="149"/>
      <c r="L60" s="149"/>
      <c r="M60" s="149"/>
      <c r="N60" s="35"/>
      <c r="O60" s="36"/>
    </row>
    <row r="61" spans="1:21" s="40" customFormat="1" ht="3" customHeight="1" x14ac:dyDescent="0.15">
      <c r="A61" s="36"/>
      <c r="B61" s="149"/>
      <c r="C61" s="149"/>
      <c r="D61" s="149"/>
      <c r="E61" s="149"/>
      <c r="F61" s="149"/>
      <c r="G61" s="149"/>
      <c r="H61" s="33"/>
      <c r="I61" s="149"/>
      <c r="J61" s="149"/>
      <c r="K61" s="149"/>
      <c r="L61" s="149"/>
      <c r="M61" s="149"/>
      <c r="N61" s="35"/>
      <c r="O61" s="36"/>
    </row>
    <row r="62" spans="1:21" s="1" customFormat="1" ht="12.75" customHeight="1" x14ac:dyDescent="0.2">
      <c r="A62" s="2"/>
      <c r="B62" s="149"/>
      <c r="C62" s="327" t="s">
        <v>239</v>
      </c>
      <c r="D62" s="327"/>
      <c r="E62" s="327"/>
      <c r="F62" s="327"/>
      <c r="G62" s="149"/>
      <c r="H62" s="107" t="s">
        <v>2</v>
      </c>
      <c r="I62" s="149"/>
      <c r="J62" s="286" t="s">
        <v>12</v>
      </c>
      <c r="K62" s="287"/>
      <c r="L62" s="287"/>
      <c r="M62" s="287"/>
      <c r="N62" s="288"/>
      <c r="O62" s="36"/>
    </row>
    <row r="63" spans="1:21" s="1" customFormat="1" ht="12.75" customHeight="1" x14ac:dyDescent="0.2">
      <c r="A63" s="2"/>
      <c r="B63" s="149"/>
      <c r="C63" s="327"/>
      <c r="D63" s="327"/>
      <c r="E63" s="327"/>
      <c r="F63" s="327"/>
      <c r="G63" s="149"/>
      <c r="H63" s="33"/>
      <c r="I63" s="149"/>
      <c r="J63" s="292"/>
      <c r="K63" s="293"/>
      <c r="L63" s="293"/>
      <c r="M63" s="293"/>
      <c r="N63" s="294"/>
      <c r="O63" s="36"/>
    </row>
    <row r="64" spans="1:21" s="1" customFormat="1" ht="12.75" customHeight="1" x14ac:dyDescent="0.2">
      <c r="A64" s="2"/>
      <c r="B64" s="149"/>
      <c r="C64" s="327" t="s">
        <v>240</v>
      </c>
      <c r="D64" s="327"/>
      <c r="E64" s="327"/>
      <c r="F64" s="327"/>
      <c r="G64" s="149"/>
      <c r="H64" s="107" t="s">
        <v>36</v>
      </c>
      <c r="I64" s="149"/>
      <c r="J64" s="286" t="s">
        <v>12</v>
      </c>
      <c r="K64" s="287"/>
      <c r="L64" s="287"/>
      <c r="M64" s="287"/>
      <c r="N64" s="288"/>
      <c r="O64" s="36"/>
    </row>
    <row r="65" spans="1:21" s="1" customFormat="1" ht="12.75" customHeight="1" x14ac:dyDescent="0.2">
      <c r="A65" s="2"/>
      <c r="B65" s="149"/>
      <c r="C65" s="327"/>
      <c r="D65" s="327"/>
      <c r="E65" s="327"/>
      <c r="F65" s="327"/>
      <c r="G65" s="149"/>
      <c r="H65" s="33"/>
      <c r="I65" s="149"/>
      <c r="J65" s="292"/>
      <c r="K65" s="293"/>
      <c r="L65" s="293"/>
      <c r="M65" s="293"/>
      <c r="N65" s="294"/>
      <c r="O65" s="36"/>
    </row>
    <row r="66" spans="1:21" s="1" customFormat="1" ht="9" customHeight="1" thickBot="1" x14ac:dyDescent="0.2">
      <c r="A66" s="2"/>
      <c r="B66" s="149"/>
      <c r="C66" s="38"/>
      <c r="D66" s="149"/>
      <c r="E66" s="149"/>
      <c r="F66" s="149"/>
      <c r="G66" s="149"/>
      <c r="H66" s="33"/>
      <c r="I66" s="149"/>
      <c r="J66" s="149"/>
      <c r="K66" s="149"/>
      <c r="L66" s="149"/>
      <c r="M66" s="149"/>
      <c r="N66" s="35"/>
      <c r="O66" s="36"/>
    </row>
    <row r="67" spans="1:21" s="10" customFormat="1" ht="15" customHeight="1" thickBot="1" x14ac:dyDescent="0.25">
      <c r="A67" s="125"/>
      <c r="B67" s="328" t="s">
        <v>241</v>
      </c>
      <c r="C67" s="329"/>
      <c r="D67" s="329"/>
      <c r="E67" s="329"/>
      <c r="F67" s="329"/>
      <c r="G67" s="329"/>
      <c r="H67" s="329"/>
      <c r="I67" s="329"/>
      <c r="J67" s="330"/>
      <c r="K67" s="149"/>
      <c r="L67" s="39" t="s">
        <v>203</v>
      </c>
      <c r="M67" s="149"/>
      <c r="N67" s="104" t="str">
        <f>INDEX('RAF Basic data'!$D$26:$D$31, MATCH(P67,'RAF Basic data'!$E$26:$E$31,0))</f>
        <v>Considerable</v>
      </c>
      <c r="O67" s="14"/>
      <c r="P67" s="41">
        <f>IF(Q67&lt;1,1,Q67)</f>
        <v>4</v>
      </c>
      <c r="Q67" s="41">
        <f>MAX(VLOOKUP($H$72,'RAF Basic data'!$D$26:$E$31,2,FALSE),VLOOKUP($H$74,'RAF Basic data'!$D$26:$E$31,2,FALSE), VLOOKUP($H$77,'RAF Basic data'!$D$26:$E$31,2,FALSE), VLOOKUP($H$79,'RAF Basic data'!$D$26:$E$31,2,FALSE), VLOOKUP($H$82,'RAF Basic data'!$D$26:$E$31,2,FALSE), VLOOKUP($H$84,'RAF Basic data'!$D$26:$E$31,2,FALSE), VLOOKUP($H$87,'RAF Basic data'!$D$26:$E$31,2,FALSE), VLOOKUP($H$89,'RAF Basic data'!$D$26:$E$31,2,FALSE) )</f>
        <v>4</v>
      </c>
      <c r="R67" s="42" t="s">
        <v>242</v>
      </c>
      <c r="S67" s="1"/>
      <c r="T67" s="1"/>
      <c r="U67" s="1"/>
    </row>
    <row r="68" spans="1:21" s="10" customFormat="1" ht="3" customHeight="1" x14ac:dyDescent="0.2">
      <c r="A68" s="125"/>
      <c r="B68" s="149"/>
      <c r="C68" s="149"/>
      <c r="D68" s="149"/>
      <c r="E68" s="149"/>
      <c r="F68" s="149"/>
      <c r="G68" s="149"/>
      <c r="H68" s="149"/>
      <c r="I68" s="149"/>
      <c r="J68" s="149"/>
      <c r="K68" s="149"/>
      <c r="L68" s="149"/>
      <c r="M68" s="149"/>
      <c r="N68" s="149"/>
      <c r="O68" s="14"/>
      <c r="P68" s="126"/>
      <c r="Q68" s="126"/>
      <c r="R68" s="126"/>
      <c r="S68" s="126"/>
      <c r="T68" s="126"/>
      <c r="U68" s="126"/>
    </row>
    <row r="69" spans="1:21" s="10" customFormat="1" ht="12.75" customHeight="1" x14ac:dyDescent="0.2">
      <c r="A69" s="125"/>
      <c r="B69" s="149"/>
      <c r="C69" s="25"/>
      <c r="D69" s="149"/>
      <c r="E69" s="149"/>
      <c r="F69" s="149"/>
      <c r="G69" s="149"/>
      <c r="H69" s="153" t="s">
        <v>243</v>
      </c>
      <c r="I69" s="149"/>
      <c r="J69" s="149"/>
      <c r="K69" s="149"/>
      <c r="L69" s="149"/>
      <c r="M69" s="149"/>
      <c r="N69" s="149"/>
      <c r="O69" s="14"/>
      <c r="P69" s="126"/>
      <c r="Q69" s="126"/>
      <c r="R69" s="126"/>
      <c r="S69" s="126"/>
      <c r="T69" s="126"/>
      <c r="U69" s="126"/>
    </row>
    <row r="70" spans="1:21" s="40" customFormat="1" ht="12.75" customHeight="1" x14ac:dyDescent="0.15">
      <c r="A70" s="36"/>
      <c r="B70" s="149"/>
      <c r="C70" s="25" t="s">
        <v>244</v>
      </c>
      <c r="D70" s="152"/>
      <c r="E70" s="149"/>
      <c r="F70" s="153"/>
      <c r="G70" s="149"/>
      <c r="H70" s="153" t="s">
        <v>245</v>
      </c>
      <c r="I70" s="149"/>
      <c r="J70" s="152" t="s">
        <v>148</v>
      </c>
      <c r="K70" s="149"/>
      <c r="L70" s="149"/>
      <c r="M70" s="149"/>
      <c r="N70" s="35"/>
      <c r="O70" s="36"/>
    </row>
    <row r="71" spans="1:21" s="40" customFormat="1" ht="3" customHeight="1" x14ac:dyDescent="0.15">
      <c r="A71" s="36"/>
      <c r="B71" s="149"/>
      <c r="C71" s="149"/>
      <c r="D71" s="149"/>
      <c r="E71" s="149"/>
      <c r="F71" s="149"/>
      <c r="G71" s="149"/>
      <c r="H71" s="33"/>
      <c r="I71" s="149"/>
      <c r="J71" s="149"/>
      <c r="K71" s="149"/>
      <c r="L71" s="149"/>
      <c r="M71" s="149"/>
      <c r="N71" s="35"/>
      <c r="O71" s="36"/>
    </row>
    <row r="72" spans="1:21" s="1" customFormat="1" ht="12.75" customHeight="1" x14ac:dyDescent="0.2">
      <c r="A72" s="2"/>
      <c r="B72" s="149"/>
      <c r="C72" s="43"/>
      <c r="D72" s="43"/>
      <c r="E72" s="43"/>
      <c r="F72" s="148" t="s">
        <v>246</v>
      </c>
      <c r="G72" s="149"/>
      <c r="H72" s="107" t="s">
        <v>84</v>
      </c>
      <c r="I72" s="149"/>
      <c r="J72" s="286" t="s">
        <v>247</v>
      </c>
      <c r="K72" s="287"/>
      <c r="L72" s="287"/>
      <c r="M72" s="287"/>
      <c r="N72" s="288"/>
      <c r="O72" s="36"/>
    </row>
    <row r="73" spans="1:21" s="1" customFormat="1" ht="12.75" customHeight="1" x14ac:dyDescent="0.2">
      <c r="A73" s="2"/>
      <c r="B73" s="149"/>
      <c r="C73" s="43"/>
      <c r="D73" s="43"/>
      <c r="E73" s="43"/>
      <c r="F73" s="43"/>
      <c r="G73" s="149"/>
      <c r="H73" s="33"/>
      <c r="I73" s="149"/>
      <c r="J73" s="292"/>
      <c r="K73" s="293"/>
      <c r="L73" s="293"/>
      <c r="M73" s="293"/>
      <c r="N73" s="294"/>
      <c r="O73" s="36"/>
    </row>
    <row r="74" spans="1:21" s="1" customFormat="1" ht="12.75" customHeight="1" x14ac:dyDescent="0.2">
      <c r="A74" s="2"/>
      <c r="B74" s="149"/>
      <c r="C74" s="43"/>
      <c r="D74" s="43"/>
      <c r="E74" s="43"/>
      <c r="F74" s="148" t="s">
        <v>248</v>
      </c>
      <c r="G74" s="149"/>
      <c r="H74" s="107" t="s">
        <v>84</v>
      </c>
      <c r="I74" s="149"/>
      <c r="J74" s="286" t="s">
        <v>249</v>
      </c>
      <c r="K74" s="287"/>
      <c r="L74" s="287"/>
      <c r="M74" s="287"/>
      <c r="N74" s="288"/>
      <c r="O74" s="36"/>
    </row>
    <row r="75" spans="1:21" s="1" customFormat="1" ht="12.75" customHeight="1" x14ac:dyDescent="0.2">
      <c r="A75" s="2"/>
      <c r="B75" s="149"/>
      <c r="C75" s="25" t="s">
        <v>250</v>
      </c>
      <c r="D75" s="43"/>
      <c r="E75" s="43"/>
      <c r="F75" s="43"/>
      <c r="G75" s="149"/>
      <c r="H75" s="33"/>
      <c r="I75" s="149"/>
      <c r="J75" s="292"/>
      <c r="K75" s="293"/>
      <c r="L75" s="293"/>
      <c r="M75" s="293"/>
      <c r="N75" s="294"/>
      <c r="O75" s="36"/>
    </row>
    <row r="76" spans="1:21" s="10" customFormat="1" ht="3" customHeight="1" x14ac:dyDescent="0.15">
      <c r="A76" s="125"/>
      <c r="B76" s="149"/>
      <c r="C76" s="149"/>
      <c r="D76" s="149"/>
      <c r="E76" s="149"/>
      <c r="F76" s="149"/>
      <c r="G76" s="149"/>
      <c r="H76" s="33"/>
      <c r="I76" s="149"/>
      <c r="J76" s="152"/>
      <c r="K76" s="149"/>
      <c r="L76" s="149"/>
      <c r="M76" s="149"/>
      <c r="N76" s="17"/>
      <c r="O76" s="14"/>
      <c r="P76" s="126"/>
      <c r="Q76" s="126"/>
      <c r="R76" s="126"/>
      <c r="S76" s="126"/>
      <c r="T76" s="126"/>
      <c r="U76" s="126"/>
    </row>
    <row r="77" spans="1:21" s="1" customFormat="1" ht="12.75" customHeight="1" x14ac:dyDescent="0.2">
      <c r="A77" s="2"/>
      <c r="B77" s="149"/>
      <c r="C77" s="43"/>
      <c r="D77" s="43"/>
      <c r="E77" s="43"/>
      <c r="F77" s="34" t="s">
        <v>251</v>
      </c>
      <c r="G77" s="149"/>
      <c r="H77" s="107" t="s">
        <v>84</v>
      </c>
      <c r="I77" s="149"/>
      <c r="J77" s="286" t="s">
        <v>252</v>
      </c>
      <c r="K77" s="287"/>
      <c r="L77" s="287"/>
      <c r="M77" s="287"/>
      <c r="N77" s="288"/>
      <c r="O77" s="36"/>
    </row>
    <row r="78" spans="1:21" s="1" customFormat="1" ht="12.75" customHeight="1" x14ac:dyDescent="0.2">
      <c r="A78" s="2"/>
      <c r="B78" s="149"/>
      <c r="C78" s="43"/>
      <c r="D78" s="43"/>
      <c r="E78" s="43"/>
      <c r="F78" s="43"/>
      <c r="G78" s="149"/>
      <c r="H78" s="33"/>
      <c r="I78" s="149"/>
      <c r="J78" s="292"/>
      <c r="K78" s="293"/>
      <c r="L78" s="293"/>
      <c r="M78" s="293"/>
      <c r="N78" s="294"/>
      <c r="O78" s="36"/>
    </row>
    <row r="79" spans="1:21" s="1" customFormat="1" ht="12.75" customHeight="1" x14ac:dyDescent="0.2">
      <c r="A79" s="2"/>
      <c r="B79" s="149"/>
      <c r="C79" s="43"/>
      <c r="D79" s="43"/>
      <c r="E79" s="43"/>
      <c r="F79" s="148" t="s">
        <v>253</v>
      </c>
      <c r="G79" s="149"/>
      <c r="H79" s="107" t="s">
        <v>92</v>
      </c>
      <c r="I79" s="149"/>
      <c r="J79" s="286" t="s">
        <v>254</v>
      </c>
      <c r="K79" s="287"/>
      <c r="L79" s="287"/>
      <c r="M79" s="287"/>
      <c r="N79" s="288"/>
      <c r="O79" s="36"/>
    </row>
    <row r="80" spans="1:21" s="1" customFormat="1" ht="12.75" customHeight="1" x14ac:dyDescent="0.2">
      <c r="A80" s="2"/>
      <c r="B80" s="149"/>
      <c r="C80" s="25" t="s">
        <v>255</v>
      </c>
      <c r="D80" s="43"/>
      <c r="E80" s="43"/>
      <c r="F80" s="43"/>
      <c r="G80" s="149"/>
      <c r="H80" s="33"/>
      <c r="I80" s="149"/>
      <c r="J80" s="292"/>
      <c r="K80" s="293"/>
      <c r="L80" s="293"/>
      <c r="M80" s="293"/>
      <c r="N80" s="294"/>
      <c r="O80" s="36"/>
    </row>
    <row r="81" spans="1:15" s="10" customFormat="1" ht="3" customHeight="1" x14ac:dyDescent="0.15">
      <c r="A81" s="125"/>
      <c r="B81" s="149"/>
      <c r="C81" s="149"/>
      <c r="D81" s="149"/>
      <c r="E81" s="149"/>
      <c r="F81" s="149"/>
      <c r="G81" s="149"/>
      <c r="H81" s="153"/>
      <c r="I81" s="149"/>
      <c r="J81" s="152"/>
      <c r="K81" s="149"/>
      <c r="L81" s="149"/>
      <c r="M81" s="149"/>
      <c r="N81" s="17"/>
      <c r="O81" s="14"/>
    </row>
    <row r="82" spans="1:15" s="1" customFormat="1" ht="12.75" customHeight="1" x14ac:dyDescent="0.2">
      <c r="A82" s="2"/>
      <c r="B82" s="149"/>
      <c r="C82" s="43"/>
      <c r="D82" s="43"/>
      <c r="E82" s="43"/>
      <c r="F82" s="34" t="s">
        <v>256</v>
      </c>
      <c r="G82" s="149"/>
      <c r="H82" s="107" t="s">
        <v>92</v>
      </c>
      <c r="I82" s="149"/>
      <c r="J82" s="286" t="s">
        <v>257</v>
      </c>
      <c r="K82" s="287"/>
      <c r="L82" s="287"/>
      <c r="M82" s="287"/>
      <c r="N82" s="288"/>
      <c r="O82" s="36"/>
    </row>
    <row r="83" spans="1:15" s="1" customFormat="1" ht="12.75" customHeight="1" x14ac:dyDescent="0.2">
      <c r="A83" s="2"/>
      <c r="B83" s="149"/>
      <c r="C83" s="43"/>
      <c r="D83" s="43"/>
      <c r="E83" s="43"/>
      <c r="F83" s="43"/>
      <c r="G83" s="149"/>
      <c r="H83" s="33"/>
      <c r="I83" s="149"/>
      <c r="J83" s="292"/>
      <c r="K83" s="293"/>
      <c r="L83" s="293"/>
      <c r="M83" s="293"/>
      <c r="N83" s="294"/>
      <c r="O83" s="36"/>
    </row>
    <row r="84" spans="1:15" s="1" customFormat="1" ht="12.75" customHeight="1" x14ac:dyDescent="0.2">
      <c r="A84" s="2"/>
      <c r="B84" s="149"/>
      <c r="C84" s="43"/>
      <c r="D84" s="43"/>
      <c r="E84" s="43"/>
      <c r="F84" s="148" t="s">
        <v>258</v>
      </c>
      <c r="G84" s="149"/>
      <c r="H84" s="107" t="s">
        <v>84</v>
      </c>
      <c r="I84" s="149"/>
      <c r="J84" s="286" t="s">
        <v>12</v>
      </c>
      <c r="K84" s="287"/>
      <c r="L84" s="287"/>
      <c r="M84" s="287"/>
      <c r="N84" s="288"/>
      <c r="O84" s="36"/>
    </row>
    <row r="85" spans="1:15" s="1" customFormat="1" ht="12.75" customHeight="1" x14ac:dyDescent="0.2">
      <c r="A85" s="2"/>
      <c r="B85" s="149"/>
      <c r="C85" s="25" t="s">
        <v>259</v>
      </c>
      <c r="D85" s="43"/>
      <c r="E85" s="43"/>
      <c r="F85" s="43"/>
      <c r="G85" s="149"/>
      <c r="H85" s="33"/>
      <c r="I85" s="149"/>
      <c r="J85" s="292"/>
      <c r="K85" s="293"/>
      <c r="L85" s="293"/>
      <c r="M85" s="293"/>
      <c r="N85" s="294"/>
      <c r="O85" s="36"/>
    </row>
    <row r="86" spans="1:15" s="10" customFormat="1" ht="3" customHeight="1" x14ac:dyDescent="0.15">
      <c r="A86" s="125"/>
      <c r="B86" s="149"/>
      <c r="C86" s="149"/>
      <c r="D86" s="149"/>
      <c r="E86" s="149"/>
      <c r="F86" s="149"/>
      <c r="G86" s="149"/>
      <c r="H86" s="153"/>
      <c r="I86" s="149"/>
      <c r="J86" s="152"/>
      <c r="K86" s="149"/>
      <c r="L86" s="149"/>
      <c r="M86" s="149"/>
      <c r="N86" s="17"/>
      <c r="O86" s="14"/>
    </row>
    <row r="87" spans="1:15" s="1" customFormat="1" ht="12.75" customHeight="1" x14ac:dyDescent="0.2">
      <c r="A87" s="2"/>
      <c r="B87" s="149"/>
      <c r="C87" s="43"/>
      <c r="D87" s="43"/>
      <c r="E87" s="43"/>
      <c r="F87" s="34" t="s">
        <v>260</v>
      </c>
      <c r="G87" s="149"/>
      <c r="H87" s="107" t="s">
        <v>2</v>
      </c>
      <c r="I87" s="149"/>
      <c r="J87" s="286" t="s">
        <v>12</v>
      </c>
      <c r="K87" s="287"/>
      <c r="L87" s="287"/>
      <c r="M87" s="287"/>
      <c r="N87" s="288"/>
      <c r="O87" s="36"/>
    </row>
    <row r="88" spans="1:15" s="1" customFormat="1" ht="12.75" customHeight="1" x14ac:dyDescent="0.2">
      <c r="A88" s="2"/>
      <c r="B88" s="149"/>
      <c r="C88" s="43"/>
      <c r="D88" s="43"/>
      <c r="E88" s="43"/>
      <c r="F88" s="43"/>
      <c r="G88" s="149"/>
      <c r="H88" s="33"/>
      <c r="I88" s="149"/>
      <c r="J88" s="292"/>
      <c r="K88" s="293"/>
      <c r="L88" s="293"/>
      <c r="M88" s="293"/>
      <c r="N88" s="294"/>
      <c r="O88" s="36"/>
    </row>
    <row r="89" spans="1:15" s="1" customFormat="1" ht="12.75" customHeight="1" x14ac:dyDescent="0.2">
      <c r="A89" s="2"/>
      <c r="B89" s="149"/>
      <c r="C89" s="43"/>
      <c r="D89" s="43"/>
      <c r="E89" s="43"/>
      <c r="F89" s="148" t="s">
        <v>261</v>
      </c>
      <c r="G89" s="149"/>
      <c r="H89" s="107" t="s">
        <v>2</v>
      </c>
      <c r="I89" s="149"/>
      <c r="J89" s="286" t="s">
        <v>12</v>
      </c>
      <c r="K89" s="287"/>
      <c r="L89" s="287"/>
      <c r="M89" s="287"/>
      <c r="N89" s="288"/>
      <c r="O89" s="36"/>
    </row>
    <row r="90" spans="1:15" s="1" customFormat="1" ht="12.75" customHeight="1" x14ac:dyDescent="0.2">
      <c r="A90" s="2"/>
      <c r="B90" s="149"/>
      <c r="C90" s="43"/>
      <c r="D90" s="43"/>
      <c r="E90" s="43"/>
      <c r="F90" s="43"/>
      <c r="G90" s="149"/>
      <c r="H90" s="33"/>
      <c r="I90" s="149"/>
      <c r="J90" s="292"/>
      <c r="K90" s="293"/>
      <c r="L90" s="293"/>
      <c r="M90" s="293"/>
      <c r="N90" s="294"/>
      <c r="O90" s="36"/>
    </row>
    <row r="91" spans="1:15" ht="3" customHeight="1" x14ac:dyDescent="0.2">
      <c r="A91" s="119"/>
      <c r="B91" s="119"/>
      <c r="C91" s="119"/>
      <c r="D91" s="120"/>
      <c r="E91" s="121"/>
      <c r="F91" s="119"/>
      <c r="G91" s="119"/>
      <c r="H91" s="119"/>
      <c r="I91" s="119"/>
      <c r="J91" s="119"/>
      <c r="K91" s="119"/>
      <c r="L91" s="119"/>
      <c r="M91" s="119"/>
      <c r="N91" s="119"/>
      <c r="O91" s="119"/>
    </row>
    <row r="92" spans="1:15" s="10" customFormat="1" ht="18" customHeight="1" x14ac:dyDescent="0.2">
      <c r="A92" s="125"/>
      <c r="B92" s="295" t="s">
        <v>186</v>
      </c>
      <c r="C92" s="296"/>
      <c r="D92" s="296"/>
      <c r="E92" s="296"/>
      <c r="F92" s="296"/>
      <c r="G92" s="296"/>
      <c r="H92" s="296"/>
      <c r="I92" s="296"/>
      <c r="J92" s="296"/>
      <c r="K92" s="296"/>
      <c r="L92" s="296"/>
      <c r="M92" s="296"/>
      <c r="N92" s="297"/>
      <c r="O92" s="125"/>
    </row>
    <row r="93" spans="1:15" s="10" customFormat="1" ht="3" customHeight="1" x14ac:dyDescent="0.2">
      <c r="A93" s="125"/>
      <c r="B93" s="149"/>
      <c r="C93" s="149"/>
      <c r="D93" s="149"/>
      <c r="E93" s="149"/>
      <c r="F93" s="149"/>
      <c r="G93" s="149"/>
      <c r="H93" s="149"/>
      <c r="I93" s="149"/>
      <c r="J93" s="149"/>
      <c r="K93" s="149"/>
      <c r="L93" s="149"/>
      <c r="M93" s="149"/>
      <c r="N93" s="149"/>
      <c r="O93" s="14"/>
    </row>
    <row r="94" spans="1:15" s="10" customFormat="1" ht="12.75" customHeight="1" x14ac:dyDescent="0.2">
      <c r="A94" s="125"/>
      <c r="B94" s="149"/>
      <c r="C94" s="149"/>
      <c r="D94" s="15" t="s">
        <v>187</v>
      </c>
      <c r="E94" s="149"/>
      <c r="F94" s="286" t="s">
        <v>262</v>
      </c>
      <c r="G94" s="287"/>
      <c r="H94" s="287"/>
      <c r="I94" s="287"/>
      <c r="J94" s="287"/>
      <c r="K94" s="287"/>
      <c r="L94" s="287"/>
      <c r="M94" s="287"/>
      <c r="N94" s="288"/>
      <c r="O94" s="14"/>
    </row>
    <row r="95" spans="1:15" s="10" customFormat="1" ht="12.75" customHeight="1" x14ac:dyDescent="0.2">
      <c r="A95" s="125"/>
      <c r="B95" s="149"/>
      <c r="C95" s="149"/>
      <c r="D95" s="149"/>
      <c r="E95" s="149"/>
      <c r="F95" s="292"/>
      <c r="G95" s="293"/>
      <c r="H95" s="293"/>
      <c r="I95" s="293"/>
      <c r="J95" s="293"/>
      <c r="K95" s="293"/>
      <c r="L95" s="293"/>
      <c r="M95" s="293"/>
      <c r="N95" s="294"/>
      <c r="O95" s="14"/>
    </row>
    <row r="96" spans="1:15" s="6" customFormat="1" ht="3" customHeight="1" x14ac:dyDescent="0.15">
      <c r="A96" s="127"/>
      <c r="B96" s="127"/>
      <c r="C96" s="127"/>
      <c r="D96" s="80"/>
      <c r="E96" s="128"/>
      <c r="F96" s="129"/>
      <c r="G96" s="127"/>
      <c r="H96" s="127"/>
      <c r="I96" s="11"/>
      <c r="J96" s="127"/>
      <c r="K96" s="127"/>
      <c r="L96" s="127"/>
      <c r="M96" s="127"/>
      <c r="N96" s="127"/>
      <c r="O96" s="127"/>
    </row>
    <row r="97" spans="1:15" s="5" customFormat="1" ht="30" customHeight="1" x14ac:dyDescent="0.15">
      <c r="A97" s="4"/>
      <c r="B97" s="298" t="s">
        <v>188</v>
      </c>
      <c r="C97" s="299"/>
      <c r="D97" s="299"/>
      <c r="E97" s="299"/>
      <c r="F97" s="299"/>
      <c r="G97" s="299"/>
      <c r="H97" s="299"/>
      <c r="I97" s="299"/>
      <c r="J97" s="299"/>
      <c r="K97" s="299"/>
      <c r="L97" s="299"/>
      <c r="M97" s="299"/>
      <c r="N97" s="300"/>
      <c r="O97" s="4"/>
    </row>
    <row r="98" spans="1:15" ht="3" customHeight="1" x14ac:dyDescent="0.2">
      <c r="A98" s="127"/>
      <c r="B98" s="127"/>
      <c r="C98" s="127"/>
      <c r="D98" s="131"/>
      <c r="E98" s="132"/>
      <c r="F98" s="131"/>
      <c r="G98" s="131"/>
      <c r="H98" s="131"/>
      <c r="I98" s="131"/>
      <c r="J98" s="131"/>
      <c r="K98" s="131"/>
      <c r="L98" s="131"/>
      <c r="M98" s="131"/>
      <c r="N98" s="133"/>
      <c r="O98" s="119"/>
    </row>
    <row r="99" spans="1:15" x14ac:dyDescent="0.2">
      <c r="A99" s="130"/>
      <c r="B99" s="130"/>
      <c r="C99" s="130"/>
      <c r="D99" s="130"/>
      <c r="E99" s="134"/>
      <c r="F99" s="130"/>
      <c r="G99" s="130"/>
      <c r="H99" s="130"/>
      <c r="I99" s="130"/>
      <c r="J99" s="130"/>
      <c r="K99" s="130"/>
      <c r="L99" s="130"/>
      <c r="M99" s="130"/>
      <c r="N99" s="54"/>
      <c r="O99" s="54"/>
    </row>
    <row r="100" spans="1:15" x14ac:dyDescent="0.2">
      <c r="A100" s="130"/>
      <c r="B100" s="130"/>
      <c r="C100" s="130"/>
      <c r="D100" s="130"/>
      <c r="E100" s="134"/>
      <c r="F100" s="130"/>
      <c r="G100" s="130"/>
      <c r="H100" s="130"/>
      <c r="I100" s="130"/>
      <c r="J100" s="130"/>
      <c r="K100" s="130"/>
      <c r="L100" s="130"/>
      <c r="M100" s="130"/>
      <c r="N100" s="54"/>
      <c r="O100" s="54"/>
    </row>
    <row r="101" spans="1:15" x14ac:dyDescent="0.2">
      <c r="A101" s="130"/>
      <c r="B101" s="130"/>
      <c r="C101" s="130"/>
      <c r="D101" s="130"/>
      <c r="E101" s="134"/>
      <c r="F101" s="130"/>
      <c r="G101" s="130"/>
      <c r="H101" s="130"/>
      <c r="I101" s="130"/>
      <c r="J101" s="130"/>
      <c r="K101" s="130"/>
      <c r="L101" s="130"/>
      <c r="M101" s="130"/>
      <c r="N101" s="54"/>
      <c r="O101" s="54"/>
    </row>
    <row r="102" spans="1:15" x14ac:dyDescent="0.2">
      <c r="A102" s="130"/>
      <c r="B102" s="130"/>
      <c r="C102" s="130"/>
      <c r="D102" s="130"/>
      <c r="E102" s="134"/>
      <c r="F102" s="130"/>
      <c r="G102" s="130"/>
      <c r="H102" s="130"/>
      <c r="I102" s="130"/>
      <c r="J102" s="130"/>
      <c r="K102" s="130"/>
      <c r="L102" s="130"/>
      <c r="M102" s="130"/>
      <c r="N102" s="54"/>
      <c r="O102" s="54"/>
    </row>
    <row r="103" spans="1:15" x14ac:dyDescent="0.2">
      <c r="A103" s="130"/>
      <c r="B103" s="130"/>
      <c r="C103" s="130"/>
      <c r="D103" s="130"/>
      <c r="E103" s="134"/>
      <c r="F103" s="130"/>
      <c r="G103" s="130"/>
      <c r="H103" s="130"/>
      <c r="I103" s="130"/>
      <c r="J103" s="130"/>
      <c r="K103" s="130"/>
      <c r="L103" s="130"/>
      <c r="M103" s="130"/>
      <c r="N103" s="54"/>
      <c r="O103" s="54"/>
    </row>
    <row r="104" spans="1:15" x14ac:dyDescent="0.2">
      <c r="A104" s="130"/>
      <c r="B104" s="130"/>
      <c r="C104" s="130"/>
      <c r="D104" s="130"/>
      <c r="E104" s="134"/>
      <c r="F104" s="130"/>
      <c r="G104" s="130"/>
      <c r="H104" s="130"/>
      <c r="I104" s="130"/>
      <c r="J104" s="130"/>
      <c r="K104" s="130"/>
      <c r="L104" s="130"/>
      <c r="M104" s="130"/>
      <c r="N104" s="54"/>
      <c r="O104" s="54"/>
    </row>
    <row r="105" spans="1:15" x14ac:dyDescent="0.2">
      <c r="A105" s="130"/>
      <c r="B105" s="130"/>
      <c r="C105" s="130"/>
      <c r="D105" s="130"/>
      <c r="E105" s="134"/>
      <c r="F105" s="130"/>
      <c r="G105" s="130"/>
      <c r="H105" s="130"/>
      <c r="I105" s="130"/>
      <c r="J105" s="130"/>
      <c r="K105" s="130"/>
      <c r="L105" s="130"/>
      <c r="M105" s="130"/>
      <c r="N105" s="54"/>
      <c r="O105" s="54"/>
    </row>
    <row r="106" spans="1:15" x14ac:dyDescent="0.2">
      <c r="A106" s="130"/>
      <c r="B106" s="130"/>
      <c r="C106" s="130"/>
      <c r="D106" s="130"/>
      <c r="E106" s="134"/>
      <c r="F106" s="130"/>
      <c r="G106" s="130"/>
      <c r="H106" s="130"/>
      <c r="I106" s="130"/>
      <c r="J106" s="130"/>
      <c r="K106" s="130"/>
      <c r="L106" s="130"/>
      <c r="M106" s="130"/>
      <c r="N106" s="54"/>
      <c r="O106" s="54"/>
    </row>
    <row r="107" spans="1:15" x14ac:dyDescent="0.2">
      <c r="A107" s="130"/>
      <c r="B107" s="130"/>
      <c r="C107" s="130"/>
      <c r="D107" s="130"/>
      <c r="E107" s="134"/>
      <c r="F107" s="130"/>
      <c r="G107" s="130"/>
      <c r="H107" s="130"/>
      <c r="I107" s="130"/>
      <c r="J107" s="130"/>
      <c r="K107" s="130"/>
      <c r="L107" s="130"/>
      <c r="M107" s="130"/>
      <c r="N107" s="54"/>
      <c r="O107" s="54"/>
    </row>
    <row r="108" spans="1:15" x14ac:dyDescent="0.2">
      <c r="A108" s="130"/>
      <c r="B108" s="130"/>
      <c r="C108" s="130"/>
      <c r="D108" s="130"/>
      <c r="E108" s="134"/>
      <c r="F108" s="130"/>
      <c r="G108" s="130"/>
      <c r="H108" s="130"/>
      <c r="I108" s="130"/>
      <c r="J108" s="130"/>
      <c r="K108" s="130"/>
      <c r="L108" s="130"/>
      <c r="M108" s="130"/>
      <c r="N108" s="54"/>
      <c r="O108" s="54"/>
    </row>
    <row r="109" spans="1:15" x14ac:dyDescent="0.2">
      <c r="A109" s="130"/>
      <c r="B109" s="130"/>
      <c r="C109" s="130"/>
      <c r="D109" s="130"/>
      <c r="E109" s="134"/>
      <c r="F109" s="130"/>
      <c r="G109" s="130"/>
      <c r="H109" s="130"/>
      <c r="I109" s="130"/>
      <c r="J109" s="130"/>
      <c r="K109" s="130"/>
      <c r="L109" s="130"/>
      <c r="M109" s="130"/>
      <c r="N109" s="54"/>
      <c r="O109" s="54"/>
    </row>
    <row r="110" spans="1:15" x14ac:dyDescent="0.2">
      <c r="A110" s="130"/>
      <c r="B110" s="130"/>
      <c r="C110" s="130"/>
      <c r="D110" s="130"/>
      <c r="E110" s="134"/>
      <c r="F110" s="130"/>
      <c r="G110" s="130"/>
      <c r="H110" s="130"/>
      <c r="I110" s="130"/>
      <c r="J110" s="130"/>
      <c r="K110" s="130"/>
      <c r="L110" s="130"/>
      <c r="M110" s="130"/>
      <c r="N110" s="54"/>
      <c r="O110" s="54"/>
    </row>
    <row r="111" spans="1:15" x14ac:dyDescent="0.2">
      <c r="A111" s="130"/>
      <c r="B111" s="130"/>
      <c r="C111" s="130"/>
      <c r="D111" s="130"/>
      <c r="E111" s="134"/>
      <c r="F111" s="130"/>
      <c r="G111" s="130"/>
      <c r="H111" s="130"/>
      <c r="I111" s="130"/>
      <c r="J111" s="130"/>
      <c r="K111" s="130"/>
      <c r="L111" s="130"/>
      <c r="M111" s="130"/>
      <c r="N111" s="54"/>
      <c r="O111" s="54"/>
    </row>
    <row r="112" spans="1:15" x14ac:dyDescent="0.2">
      <c r="A112" s="130"/>
      <c r="B112" s="130"/>
      <c r="C112" s="130"/>
      <c r="D112" s="130"/>
      <c r="E112" s="134"/>
      <c r="F112" s="130"/>
      <c r="G112" s="130"/>
      <c r="H112" s="130"/>
      <c r="I112" s="130"/>
      <c r="J112" s="130"/>
      <c r="K112" s="130"/>
      <c r="L112" s="130"/>
      <c r="M112" s="130"/>
      <c r="N112" s="54"/>
      <c r="O112" s="54"/>
    </row>
    <row r="113" spans="1:13" x14ac:dyDescent="0.2">
      <c r="A113" s="130"/>
      <c r="B113" s="130"/>
      <c r="C113" s="130"/>
      <c r="D113" s="130"/>
      <c r="E113" s="134"/>
      <c r="F113" s="130"/>
      <c r="G113" s="130"/>
      <c r="H113" s="130"/>
      <c r="I113" s="130"/>
      <c r="J113" s="130"/>
      <c r="K113" s="130"/>
      <c r="L113" s="130"/>
      <c r="M113" s="130"/>
    </row>
    <row r="114" spans="1:13" x14ac:dyDescent="0.2">
      <c r="A114" s="130"/>
      <c r="B114" s="130"/>
      <c r="C114" s="130"/>
      <c r="D114" s="130"/>
      <c r="E114" s="134"/>
      <c r="F114" s="130"/>
      <c r="G114" s="130"/>
      <c r="H114" s="130"/>
      <c r="I114" s="130"/>
      <c r="J114" s="130"/>
      <c r="K114" s="130"/>
      <c r="L114" s="130"/>
      <c r="M114" s="130"/>
    </row>
    <row r="115" spans="1:13" x14ac:dyDescent="0.2">
      <c r="A115" s="130"/>
      <c r="B115" s="130"/>
      <c r="C115" s="130"/>
      <c r="D115" s="130"/>
      <c r="E115" s="134"/>
      <c r="F115" s="130"/>
      <c r="G115" s="130"/>
      <c r="H115" s="130"/>
      <c r="I115" s="130"/>
      <c r="J115" s="130"/>
      <c r="K115" s="130"/>
      <c r="L115" s="130"/>
      <c r="M115" s="130"/>
    </row>
    <row r="116" spans="1:13" x14ac:dyDescent="0.2">
      <c r="A116" s="130"/>
      <c r="B116" s="130"/>
      <c r="C116" s="130"/>
      <c r="D116" s="130"/>
      <c r="E116" s="134"/>
      <c r="F116" s="130"/>
      <c r="G116" s="130"/>
      <c r="H116" s="130"/>
      <c r="I116" s="130"/>
      <c r="J116" s="130"/>
      <c r="K116" s="130"/>
      <c r="L116" s="130"/>
      <c r="M116" s="130"/>
    </row>
    <row r="117" spans="1:13" x14ac:dyDescent="0.2">
      <c r="A117" s="130"/>
      <c r="B117" s="130"/>
      <c r="C117" s="130"/>
      <c r="D117" s="130"/>
      <c r="E117" s="134"/>
      <c r="F117" s="130"/>
      <c r="G117" s="130"/>
      <c r="H117" s="130"/>
      <c r="I117" s="130"/>
      <c r="J117" s="130"/>
      <c r="K117" s="130"/>
      <c r="L117" s="130"/>
      <c r="M117" s="130"/>
    </row>
  </sheetData>
  <sheetProtection selectLockedCells="1"/>
  <mergeCells count="42">
    <mergeCell ref="J87:N88"/>
    <mergeCell ref="J89:N90"/>
    <mergeCell ref="F94:N95"/>
    <mergeCell ref="J79:N80"/>
    <mergeCell ref="J82:N83"/>
    <mergeCell ref="J84:N85"/>
    <mergeCell ref="B92:N92"/>
    <mergeCell ref="J74:N75"/>
    <mergeCell ref="J77:N78"/>
    <mergeCell ref="C54:F55"/>
    <mergeCell ref="J54:N55"/>
    <mergeCell ref="C62:F63"/>
    <mergeCell ref="J62:N63"/>
    <mergeCell ref="C64:F65"/>
    <mergeCell ref="J64:N65"/>
    <mergeCell ref="C50:F51"/>
    <mergeCell ref="J50:N51"/>
    <mergeCell ref="C52:F53"/>
    <mergeCell ref="J52:N53"/>
    <mergeCell ref="J72:N73"/>
    <mergeCell ref="J35:N36"/>
    <mergeCell ref="F38:N39"/>
    <mergeCell ref="C46:F47"/>
    <mergeCell ref="J46:N47"/>
    <mergeCell ref="C48:F49"/>
    <mergeCell ref="J48:N49"/>
    <mergeCell ref="B97:N97"/>
    <mergeCell ref="H9:J9"/>
    <mergeCell ref="J11:N15"/>
    <mergeCell ref="D18:F20"/>
    <mergeCell ref="B2:N2"/>
    <mergeCell ref="B4:J4"/>
    <mergeCell ref="H18:N20"/>
    <mergeCell ref="B22:J22"/>
    <mergeCell ref="B41:J41"/>
    <mergeCell ref="B57:J57"/>
    <mergeCell ref="B67:J67"/>
    <mergeCell ref="J27:N28"/>
    <mergeCell ref="D27:D38"/>
    <mergeCell ref="J29:N30"/>
    <mergeCell ref="J31:N32"/>
    <mergeCell ref="J33:N34"/>
  </mergeCells>
  <conditionalFormatting sqref="N22">
    <cfRule type="containsText" dxfId="94" priority="26" operator="containsText" text="None">
      <formula>NOT(ISERROR(SEARCH("None",N22)))</formula>
    </cfRule>
    <cfRule type="containsText" dxfId="93" priority="27" operator="containsText" text="Limited">
      <formula>NOT(ISERROR(SEARCH("Limited",N22)))</formula>
    </cfRule>
    <cfRule type="containsText" dxfId="92" priority="28" operator="containsText" text="Moderate">
      <formula>NOT(ISERROR(SEARCH("Moderate",N22)))</formula>
    </cfRule>
    <cfRule type="containsText" dxfId="91" priority="29" operator="containsText" text="Considerable">
      <formula>NOT(ISERROR(SEARCH("Considerable",N22)))</formula>
    </cfRule>
    <cfRule type="containsText" dxfId="90" priority="30" operator="containsText" text="Great">
      <formula>NOT(ISERROR(SEARCH("Great",N22)))</formula>
    </cfRule>
  </conditionalFormatting>
  <conditionalFormatting sqref="N41">
    <cfRule type="containsText" dxfId="89" priority="20" operator="containsText" text="None">
      <formula>NOT(ISERROR(SEARCH("None",N41)))</formula>
    </cfRule>
    <cfRule type="containsText" dxfId="88" priority="21" operator="containsText" text="Limited">
      <formula>NOT(ISERROR(SEARCH("Limited",N41)))</formula>
    </cfRule>
    <cfRule type="containsText" dxfId="87" priority="22" operator="containsText" text="Moderate">
      <formula>NOT(ISERROR(SEARCH("Moderate",N41)))</formula>
    </cfRule>
    <cfRule type="containsText" dxfId="86" priority="23" operator="containsText" text="Considerable">
      <formula>NOT(ISERROR(SEARCH("Considerable",N41)))</formula>
    </cfRule>
    <cfRule type="containsText" dxfId="85" priority="24" operator="containsText" text="Great">
      <formula>NOT(ISERROR(SEARCH("Great",N41)))</formula>
    </cfRule>
  </conditionalFormatting>
  <conditionalFormatting sqref="N57">
    <cfRule type="containsText" dxfId="84" priority="14" operator="containsText" text="None">
      <formula>NOT(ISERROR(SEARCH("None",N57)))</formula>
    </cfRule>
    <cfRule type="containsText" dxfId="83" priority="15" operator="containsText" text="Limited">
      <formula>NOT(ISERROR(SEARCH("Limited",N57)))</formula>
    </cfRule>
    <cfRule type="containsText" dxfId="82" priority="16" operator="containsText" text="Moderate">
      <formula>NOT(ISERROR(SEARCH("Moderate",N57)))</formula>
    </cfRule>
    <cfRule type="containsText" dxfId="81" priority="17" operator="containsText" text="Considerable">
      <formula>NOT(ISERROR(SEARCH("Considerable",N57)))</formula>
    </cfRule>
    <cfRule type="containsText" dxfId="80" priority="18" operator="containsText" text="Great">
      <formula>NOT(ISERROR(SEARCH("Great",N57)))</formula>
    </cfRule>
  </conditionalFormatting>
  <conditionalFormatting sqref="N67">
    <cfRule type="containsText" dxfId="79" priority="8" operator="containsText" text="None">
      <formula>NOT(ISERROR(SEARCH("None",N67)))</formula>
    </cfRule>
    <cfRule type="containsText" dxfId="78" priority="9" operator="containsText" text="Limited">
      <formula>NOT(ISERROR(SEARCH("Limited",N67)))</formula>
    </cfRule>
    <cfRule type="containsText" dxfId="77" priority="10" operator="containsText" text="Moderate">
      <formula>NOT(ISERROR(SEARCH("Moderate",N67)))</formula>
    </cfRule>
    <cfRule type="containsText" dxfId="76" priority="11" operator="containsText" text="Considerable">
      <formula>NOT(ISERROR(SEARCH("Considerable",N67)))</formula>
    </cfRule>
    <cfRule type="containsText" dxfId="75" priority="12" operator="containsText" text="Great">
      <formula>NOT(ISERROR(SEARCH("Great",N67)))</formula>
    </cfRule>
  </conditionalFormatting>
  <conditionalFormatting sqref="N4">
    <cfRule type="containsText" dxfId="74" priority="2" operator="containsText" text="None">
      <formula>NOT(ISERROR(SEARCH("None",N4)))</formula>
    </cfRule>
    <cfRule type="containsText" dxfId="73" priority="3" operator="containsText" text="Limited">
      <formula>NOT(ISERROR(SEARCH("Limited",N4)))</formula>
    </cfRule>
    <cfRule type="containsText" dxfId="72" priority="4" operator="containsText" text="Moderate">
      <formula>NOT(ISERROR(SEARCH("Moderate",N4)))</formula>
    </cfRule>
    <cfRule type="containsText" dxfId="71" priority="5" operator="containsText" text="Considerable">
      <formula>NOT(ISERROR(SEARCH("Considerable",N4)))</formula>
    </cfRule>
    <cfRule type="containsText" dxfId="70" priority="6" operator="containsText" text="Great">
      <formula>NOT(ISERROR(SEARCH("Great",N4)))</formula>
    </cfRule>
  </conditionalFormatting>
  <dataValidations count="1">
    <dataValidation type="textLength" operator="lessThanOrEqual" allowBlank="1" showInputMessage="1" showErrorMessage="1" sqref="N81 N6 N10 N16:N17 N21 N60:N61 N37 N56 N25:N26 N40 N44:N45 N66 N70:N71 N76 N86" xr:uid="{13E64703-7CF4-462D-B059-4436985F31E0}">
      <formula1>50</formula1>
    </dataValidation>
  </dataValidations>
  <pageMargins left="0.7" right="0.7" top="0.75" bottom="0.75" header="0.3" footer="0.3"/>
  <pageSetup paperSize="8"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5" stopIfTrue="1" operator="containsText" id="{732FA6F5-273A-48A2-A209-CFCF9917FF4A}">
            <xm:f>NOT(ISERROR(SEARCH("~-",N22)))</xm:f>
            <xm:f>"~-"</xm:f>
            <x14:dxf>
              <fill>
                <patternFill>
                  <bgColor theme="2" tint="-9.9948118533890809E-2"/>
                </patternFill>
              </fill>
            </x14:dxf>
          </x14:cfRule>
          <xm:sqref>N22</xm:sqref>
        </x14:conditionalFormatting>
        <x14:conditionalFormatting xmlns:xm="http://schemas.microsoft.com/office/excel/2006/main">
          <x14:cfRule type="containsText" priority="19" operator="containsText" id="{F135F5D4-E61C-4D25-97F9-3D3C3902B3B5}">
            <xm:f>NOT(ISERROR(SEARCH("-",N41)))</xm:f>
            <xm:f>"-"</xm:f>
            <x14:dxf>
              <fill>
                <patternFill>
                  <bgColor theme="2" tint="-9.9948118533890809E-2"/>
                </patternFill>
              </fill>
            </x14:dxf>
          </x14:cfRule>
          <xm:sqref>N41</xm:sqref>
        </x14:conditionalFormatting>
        <x14:conditionalFormatting xmlns:xm="http://schemas.microsoft.com/office/excel/2006/main">
          <x14:cfRule type="containsText" priority="13" operator="containsText" id="{91F244C9-7FE7-4A3A-8A31-2E2F450E4934}">
            <xm:f>NOT(ISERROR(SEARCH("-",N57)))</xm:f>
            <xm:f>"-"</xm:f>
            <x14:dxf>
              <fill>
                <patternFill>
                  <bgColor theme="2" tint="-9.9948118533890809E-2"/>
                </patternFill>
              </fill>
            </x14:dxf>
          </x14:cfRule>
          <xm:sqref>N57</xm:sqref>
        </x14:conditionalFormatting>
        <x14:conditionalFormatting xmlns:xm="http://schemas.microsoft.com/office/excel/2006/main">
          <x14:cfRule type="containsText" priority="7" operator="containsText" id="{EDB4C9A8-90A8-4CFB-A003-B8E8E77D3405}">
            <xm:f>NOT(ISERROR(SEARCH("-",N67)))</xm:f>
            <xm:f>"-"</xm:f>
            <x14:dxf>
              <fill>
                <patternFill>
                  <bgColor theme="2" tint="-9.9948118533890809E-2"/>
                </patternFill>
              </fill>
            </x14:dxf>
          </x14:cfRule>
          <xm:sqref>N67</xm:sqref>
        </x14:conditionalFormatting>
        <x14:conditionalFormatting xmlns:xm="http://schemas.microsoft.com/office/excel/2006/main">
          <x14:cfRule type="containsText" priority="1" operator="containsText" id="{B38F1E70-723C-4CA1-A203-4703E3110335}">
            <xm:f>NOT(ISERROR(SEARCH("-",N4)))</xm:f>
            <xm:f>"-"</xm:f>
            <x14:dxf>
              <fill>
                <patternFill>
                  <bgColor theme="2" tint="-9.9948118533890809E-2"/>
                </patternFill>
              </fill>
            </x14:dxf>
          </x14:cfRule>
          <xm:sqref>N4</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6AEBAD14-554A-4D69-8771-27529ECF9B32}">
          <x14:formula1>
            <xm:f>'RAF Basic data'!$D$18:$D$22</xm:f>
          </x14:formula1>
          <xm:sqref>H9:J9</xm:sqref>
        </x14:dataValidation>
        <x14:dataValidation type="list" allowBlank="1" showInputMessage="1" showErrorMessage="1" xr:uid="{C386E655-AE10-40D2-98B8-D71AF401B31E}">
          <x14:formula1>
            <xm:f>'RAF Basic data'!$D$26:$D$31</xm:f>
          </x14:formula1>
          <xm:sqref>H27 H35 H33 H31 H29 H46 H48 H50 H52 H54 H62 H64 H72 H74 H77 H79 H82 H84 H87 H89</xm:sqref>
        </x14:dataValidation>
        <x14:dataValidation type="list" allowBlank="1" showInputMessage="1" showErrorMessage="1" xr:uid="{10DA4588-F98C-4619-9EEC-28704F1F42CB}">
          <x14:formula1>
            <xm:f>'RAF Basic data'!$J$4:$J$31</xm:f>
          </x14:formula1>
          <xm:sqref>F27 F29 F31 F33 F35</xm:sqref>
        </x14:dataValidation>
        <x14:dataValidation type="list" allowBlank="1" showInputMessage="1" showErrorMessage="1" xr:uid="{23E100C0-1F9E-4D7B-961E-EC819DFD609F}">
          <x14:formula1>
            <xm:f>'RAF Basic data'!$G$4:$G$39</xm:f>
          </x14:formula1>
          <xm:sqref>H11 H13 H15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NOC_ClusterName xmlns="2f6a910d-138e-42c1-8e8a-320c1b7cf3f7">DRIVER+</TNOC_ClusterName>
    <TaxCatchAll xmlns="dba246ab-8f9e-4a4a-81bf-f0486a13e62b">
      <Value>5</Value>
      <Value>1</Value>
    </TaxCatchAll>
    <TNOC_ClusterId xmlns="2f6a910d-138e-42c1-8e8a-320c1b7cf3f7" xsi:nil="true"/>
    <h15fbb78f4cb41d290e72f301ea2865f xmlns="dba246ab-8f9e-4a4a-81bf-f0486a13e62b">
      <Terms xmlns="http://schemas.microsoft.com/office/infopath/2007/PartnerControls">
        <TermInfo xmlns="http://schemas.microsoft.com/office/infopath/2007/PartnerControls">
          <TermName xmlns="http://schemas.microsoft.com/office/infopath/2007/PartnerControls">Project</TermName>
          <TermId xmlns="http://schemas.microsoft.com/office/infopath/2007/PartnerControls">fa11c4c9-105f-402c-bb40-9a56b4989397</TermId>
        </TermInfo>
      </Terms>
    </h15fbb78f4cb41d290e72f301ea2865f>
    <lca20d149a844688b6abf34073d5c21d xmlns="dba246ab-8f9e-4a4a-81bf-f0486a13e62b">
      <Terms xmlns="http://schemas.microsoft.com/office/infopath/2007/PartnerControls"/>
    </lca20d149a844688b6abf34073d5c21d>
    <cf581d8792c646118aad2c2c4ecdfa8c xmlns="dba246ab-8f9e-4a4a-81bf-f0486a13e62b">
      <Terms xmlns="http://schemas.microsoft.com/office/infopath/2007/PartnerControls"/>
    </cf581d8792c646118aad2c2c4ecdfa8c>
    <n2a7a23bcc2241cb9261f9a914c7c1bb xmlns="dba246ab-8f9e-4a4a-81bf-f0486a13e62b">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bac4ab11065f4f6c809c820c57e320e5 xmlns="dba246ab-8f9e-4a4a-81bf-f0486a13e62b">
      <Terms xmlns="http://schemas.microsoft.com/office/infopath/2007/PartnerControls"/>
    </bac4ab11065f4f6c809c820c57e320e5>
    <_dlc_DocId xmlns="dba246ab-8f9e-4a4a-81bf-f0486a13e62b">HFVE7THE5ZVW-951353824-451</_dlc_DocId>
    <_dlc_DocIdUrl xmlns="dba246ab-8f9e-4a4a-81bf-f0486a13e62b">
      <Url>https://365tno.sharepoint.com/teams/P060.36890/_layouts/15/DocIdRedir.aspx?ID=HFVE7THE5ZVW-951353824-451</Url>
      <Description>HFVE7THE5ZVW-951353824-451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1638F69176DAAD4B97C5CC4D8A3B46A7" ma:contentTypeVersion="11" ma:contentTypeDescription=" " ma:contentTypeScope="" ma:versionID="af1a414fd3b6de287b88db1ff415033f">
  <xsd:schema xmlns:xsd="http://www.w3.org/2001/XMLSchema" xmlns:xs="http://www.w3.org/2001/XMLSchema" xmlns:p="http://schemas.microsoft.com/office/2006/metadata/properties" xmlns:ns2="dba246ab-8f9e-4a4a-81bf-f0486a13e62b" xmlns:ns3="2f6a910d-138e-42c1-8e8a-320c1b7cf3f7" xmlns:ns5="5a70275f-8142-4443-8a98-61ac0c27572c" targetNamespace="http://schemas.microsoft.com/office/2006/metadata/properties" ma:root="true" ma:fieldsID="0bede1a6e9e7982f535694247e55af14" ns2:_="" ns3:_="" ns5:_="">
    <xsd:import namespace="dba246ab-8f9e-4a4a-81bf-f0486a13e62b"/>
    <xsd:import namespace="2f6a910d-138e-42c1-8e8a-320c1b7cf3f7"/>
    <xsd:import namespace="5a70275f-8142-4443-8a98-61ac0c27572c"/>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5:MediaServiceAutoTags" minOccurs="0"/>
                <xsd:element ref="ns5:MediaServiceOCR" minOccurs="0"/>
                <xsd:element ref="ns5:MediaServiceDateTaken" minOccurs="0"/>
                <xsd:element ref="ns5:MediaServiceLocation" minOccurs="0"/>
                <xsd:element ref="ns2:SharedWithUsers" minOccurs="0"/>
                <xsd:element ref="ns2:SharedWithDetails" minOccurs="0"/>
                <xsd:element ref="ns5:MediaServiceGenerationTime" minOccurs="0"/>
                <xsd:element ref="ns5: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a246ab-8f9e-4a4a-81bf-f0486a13e62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1;#Project|fa11c4c9-105f-402c-bb40-9a56b4989397"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5a90c5c4-5746-40f9-9fef-254d31acfe70}" ma:internalName="TaxCatchAll" ma:showField="CatchAllData" ma:web="dba246ab-8f9e-4a4a-81bf-f0486a13e62b">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5a90c5c4-5746-40f9-9fef-254d31acfe70}" ma:internalName="TaxCatchAllLabel" ma:readOnly="true" ma:showField="CatchAllDataLabel" ma:web="dba246ab-8f9e-4a4a-81bf-f0486a13e62b">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Voorkomen aanslag" ma:internalName="TNOC_ClusterName">
      <xsd:simpleType>
        <xsd:restriction base="dms:Text">
          <xsd:maxLength value="255"/>
        </xsd:restriction>
      </xsd:simpleType>
    </xsd:element>
    <xsd:element name="TNOC_ClusterId" ma:index="12" nillable="true" ma:displayName="Cluster ID" ma:default="060.36890"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70275f-8142-4443-8a98-61ac0c27572c"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DateTaken" ma:index="30" nillable="true" ma:displayName="MediaServiceDateTaken" ma:hidden="true" ma:internalName="MediaServiceDateTaken" ma:readOnly="true">
      <xsd:simpleType>
        <xsd:restriction base="dms:Text"/>
      </xsd:simpleType>
    </xsd:element>
    <xsd:element name="MediaServiceLocation" ma:index="31" nillable="true" ma:displayName="Location" ma:internalName="MediaServiceLocatio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B6E8E3-E50D-4CD7-90B7-A62F9BC13369}">
  <ds:schemaRefs>
    <ds:schemaRef ds:uri="http://schemas.microsoft.com/sharepoint/events"/>
  </ds:schemaRefs>
</ds:datastoreItem>
</file>

<file path=customXml/itemProps2.xml><?xml version="1.0" encoding="utf-8"?>
<ds:datastoreItem xmlns:ds="http://schemas.openxmlformats.org/officeDocument/2006/customXml" ds:itemID="{766063B1-FD6D-4C2A-8BB0-57C7C0D4E92C}">
  <ds:schemaRefs>
    <ds:schemaRef ds:uri="http://schemas.microsoft.com/sharepoint/v3/contenttype/forms"/>
  </ds:schemaRefs>
</ds:datastoreItem>
</file>

<file path=customXml/itemProps3.xml><?xml version="1.0" encoding="utf-8"?>
<ds:datastoreItem xmlns:ds="http://schemas.openxmlformats.org/officeDocument/2006/customXml" ds:itemID="{566151DF-ED87-4EE8-8664-72ABF373ADB2}">
  <ds:schemaRefs>
    <ds:schemaRef ds:uri="http://purl.org/dc/elements/1.1/"/>
    <ds:schemaRef ds:uri="http://schemas.microsoft.com/office/2006/metadata/properties"/>
    <ds:schemaRef ds:uri="5a70275f-8142-4443-8a98-61ac0c27572c"/>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2f6a910d-138e-42c1-8e8a-320c1b7cf3f7"/>
    <ds:schemaRef ds:uri="dba246ab-8f9e-4a4a-81bf-f0486a13e62b"/>
    <ds:schemaRef ds:uri="http://www.w3.org/XML/1998/namespace"/>
    <ds:schemaRef ds:uri="http://purl.org/dc/dcmitype/"/>
  </ds:schemaRefs>
</ds:datastoreItem>
</file>

<file path=customXml/itemProps4.xml><?xml version="1.0" encoding="utf-8"?>
<ds:datastoreItem xmlns:ds="http://schemas.openxmlformats.org/officeDocument/2006/customXml" ds:itemID="{CA39B5BF-AE66-49DE-B8ED-F2BA0028AF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a246ab-8f9e-4a4a-81bf-f0486a13e62b"/>
    <ds:schemaRef ds:uri="2f6a910d-138e-42c1-8e8a-320c1b7cf3f7"/>
    <ds:schemaRef ds:uri="5a70275f-8142-4443-8a98-61ac0c2757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Introduction</vt:lpstr>
      <vt:lpstr>Orienting&amp;Positioning</vt:lpstr>
      <vt:lpstr>Shaping&amp;Implementing</vt:lpstr>
      <vt:lpstr>Assessment overview</vt:lpstr>
      <vt:lpstr>Performing&amp;Evaluating</vt:lpstr>
      <vt:lpstr>Basic data</vt:lpstr>
      <vt:lpstr>INTAKE</vt:lpstr>
      <vt:lpstr>Capability description OUD</vt:lpstr>
      <vt:lpstr>IMPACT END-USERS</vt:lpstr>
      <vt:lpstr>IMPACT INDUSTRY&amp;RESEARCH</vt:lpstr>
      <vt:lpstr>ETHICAL-SOCIETAL-LEGAL</vt:lpstr>
      <vt:lpstr>FEASIBILITY</vt:lpstr>
      <vt:lpstr>ASSESSMENT</vt:lpstr>
      <vt:lpstr>RAF Basic data</vt:lpstr>
      <vt:lpstr>Introduction!_ftn1</vt:lpstr>
    </vt:vector>
  </TitlesOfParts>
  <Manager/>
  <Company>TNO (Netherlands)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DRIVER+ CoE Assessment Tool</dc:title>
  <dc:subject/>
  <dc:creator>Stolk, D.J. (Dirk)</dc:creator>
  <cp:keywords/>
  <dc:description>This tool has been developed in FP7 project DRIVER+</dc:description>
  <cp:lastModifiedBy>Rob Munro</cp:lastModifiedBy>
  <cp:revision/>
  <cp:lastPrinted>2020-03-12T13:42:47Z</cp:lastPrinted>
  <dcterms:created xsi:type="dcterms:W3CDTF">2017-08-30T16:06:35Z</dcterms:created>
  <dcterms:modified xsi:type="dcterms:W3CDTF">2020-03-18T15:28:55Z</dcterms:modified>
  <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0x010100A35317DCC28344A7B82488658A034A5C01001638F69176DAAD4B97C5CC4D8A3B46A7</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1;#Project|fa11c4c9-105f-402c-bb40-9a56b4989397</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533c2fa6-b615-4154-b07b-ed77c48a3784</vt:lpwstr>
  </property>
  <property fmtid="{D5CDD505-2E9C-101B-9397-08002B2CF9AE}" pid="9" name="AuthorIds_UIVersion_2">
    <vt:lpwstr>38</vt:lpwstr>
  </property>
</Properties>
</file>